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Grants-Google\SRFB\Island Co Projects\2022 Grant Proposals\"/>
    </mc:Choice>
  </mc:AlternateContent>
  <xr:revisionPtr revIDLastSave="0" documentId="13_ncr:1_{37ADFE68-2BE0-4701-855F-ED8852BB585C}" xr6:coauthVersionLast="47" xr6:coauthVersionMax="47" xr10:uidLastSave="{00000000-0000-0000-0000-000000000000}"/>
  <bookViews>
    <workbookView xWindow="-15" yWindow="-15" windowWidth="10200" windowHeight="10950" xr2:uid="{00000000-000D-0000-FFFF-FFFF00000000}"/>
  </bookViews>
  <sheets>
    <sheet name="Sheet 1" sheetId="5" r:id="rId1"/>
  </sheets>
  <definedNames>
    <definedName name="_xlnm.Print_Area" localSheetId="0">'Sheet 1'!$A$1:$J$77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5" l="1"/>
  <c r="F49" i="5"/>
  <c r="H49" i="5" s="1"/>
  <c r="H62" i="5" l="1"/>
  <c r="F62" i="5"/>
  <c r="F61" i="5"/>
  <c r="H61" i="5"/>
  <c r="H60" i="5"/>
  <c r="H59" i="5"/>
  <c r="F60" i="5"/>
  <c r="F51" i="5"/>
  <c r="H51" i="5" s="1"/>
  <c r="F50" i="5"/>
  <c r="H50" i="5" s="1"/>
  <c r="F24" i="5"/>
  <c r="H24" i="5" s="1"/>
  <c r="F58" i="5"/>
  <c r="F57" i="5"/>
  <c r="H31" i="5"/>
  <c r="F31" i="5"/>
  <c r="F30" i="5"/>
  <c r="H30" i="5" s="1"/>
  <c r="F42" i="5"/>
  <c r="H42" i="5" s="1"/>
  <c r="F41" i="5"/>
  <c r="H41" i="5" s="1"/>
  <c r="F40" i="5"/>
  <c r="H40" i="5" s="1"/>
  <c r="F39" i="5"/>
  <c r="H39" i="5" s="1"/>
  <c r="F38" i="5"/>
  <c r="H38" i="5" s="1"/>
  <c r="F37" i="5"/>
  <c r="H37" i="5" s="1"/>
  <c r="F36" i="5"/>
  <c r="H36" i="5" s="1"/>
  <c r="I33" i="5" l="1"/>
  <c r="F56" i="5" l="1"/>
  <c r="H56" i="5" s="1"/>
  <c r="H57" i="5"/>
  <c r="F23" i="5"/>
  <c r="H23" i="5" s="1"/>
  <c r="H14" i="5"/>
  <c r="F48" i="5"/>
  <c r="H48" i="5" s="1"/>
  <c r="H58" i="5"/>
  <c r="H47" i="5"/>
  <c r="F47" i="5"/>
  <c r="I44" i="5"/>
  <c r="F25" i="5"/>
  <c r="H25" i="5" s="1"/>
  <c r="H16" i="5"/>
  <c r="I27" i="5" l="1"/>
  <c r="I53" i="5"/>
  <c r="I64" i="5"/>
  <c r="I20" i="5"/>
  <c r="I66" i="5" l="1"/>
  <c r="I67" i="5" s="1"/>
  <c r="I69" i="5" s="1"/>
  <c r="I71" i="5" l="1"/>
  <c r="I72" i="5"/>
  <c r="I70" i="5"/>
  <c r="I75" i="5" l="1"/>
</calcChain>
</file>

<file path=xl/sharedStrings.xml><?xml version="1.0" encoding="utf-8"?>
<sst xmlns="http://schemas.openxmlformats.org/spreadsheetml/2006/main" count="119" uniqueCount="87">
  <si>
    <t>Project Name:</t>
  </si>
  <si>
    <t xml:space="preserve"> </t>
  </si>
  <si>
    <t>Date:</t>
  </si>
  <si>
    <t>Stream:</t>
  </si>
  <si>
    <t>Description</t>
  </si>
  <si>
    <t>Unit</t>
  </si>
  <si>
    <t>Cost</t>
  </si>
  <si>
    <t>Amount</t>
  </si>
  <si>
    <t>Sub Total</t>
  </si>
  <si>
    <t xml:space="preserve">Mobilize </t>
  </si>
  <si>
    <t>L.S.</t>
  </si>
  <si>
    <t>Fish Removal</t>
  </si>
  <si>
    <t>C.Y.</t>
  </si>
  <si>
    <t>ea.</t>
  </si>
  <si>
    <t>Sales Tax</t>
  </si>
  <si>
    <t>Family Forest Fish Passage Program</t>
  </si>
  <si>
    <t>Estimate By:</t>
  </si>
  <si>
    <t>Proposed Correction:</t>
  </si>
  <si>
    <t>RCO Project #:</t>
  </si>
  <si>
    <t>Access</t>
  </si>
  <si>
    <t>MOBILIZATION SUB TOTAL</t>
  </si>
  <si>
    <t>Mobilization</t>
  </si>
  <si>
    <t>EXCAVATION SUBTOTAL</t>
  </si>
  <si>
    <t>Excavate</t>
  </si>
  <si>
    <t>Revised 10/10/08</t>
  </si>
  <si>
    <t>Please email completed form to Laura Till, WDFW. tilllet@dfw.wa.gov  Questions? Call Laura at 360-902-2352</t>
  </si>
  <si>
    <t>Mult</t>
  </si>
  <si>
    <t>Notes</t>
  </si>
  <si>
    <t>Clear and Grub</t>
  </si>
  <si>
    <t>Stream Bypass</t>
  </si>
  <si>
    <t>Dewater (Pumps, Etc)</t>
  </si>
  <si>
    <t>Riprap</t>
  </si>
  <si>
    <t>Streambed Gravel</t>
  </si>
  <si>
    <t>Crushed Surfacing</t>
  </si>
  <si>
    <t>CONSTRUCTION  SUB TOTAL</t>
  </si>
  <si>
    <t>Engineering</t>
  </si>
  <si>
    <t>Admin/Planning</t>
  </si>
  <si>
    <t>Permit Fees</t>
  </si>
  <si>
    <t>PROJECT TOTAL</t>
  </si>
  <si>
    <t>CONSTRUCTION</t>
  </si>
  <si>
    <t>CAD Quantity</t>
  </si>
  <si>
    <t>Bid Quantity</t>
  </si>
  <si>
    <t>Culvert Installation</t>
  </si>
  <si>
    <t>Bedding</t>
  </si>
  <si>
    <t>L.F.</t>
  </si>
  <si>
    <t>Install Culvert</t>
  </si>
  <si>
    <t>CULVERT INSTALLATION SUBTOTAL</t>
  </si>
  <si>
    <t>Culvert Cost Estimate Template</t>
  </si>
  <si>
    <t>LWD</t>
  </si>
  <si>
    <t>Streambed Mix</t>
  </si>
  <si>
    <t>19-1343</t>
  </si>
  <si>
    <t>Whidbey Island Conservation District</t>
  </si>
  <si>
    <t>Utility Relocation</t>
  </si>
  <si>
    <t>Phone line relocation</t>
  </si>
  <si>
    <t>UTILITY RELOCATION SUBTOTAL</t>
  </si>
  <si>
    <t>Wing Walls</t>
  </si>
  <si>
    <t xml:space="preserve"> Road Work</t>
  </si>
  <si>
    <t>ROAD WORK SUBTOTAL</t>
  </si>
  <si>
    <t>Revegetation</t>
  </si>
  <si>
    <t>Hot Mix Asphalt</t>
  </si>
  <si>
    <t>Ton</t>
  </si>
  <si>
    <t>Structural Backfill, Compaction</t>
  </si>
  <si>
    <t>Line Painting</t>
  </si>
  <si>
    <t>Traffic Control</t>
  </si>
  <si>
    <t>TESC, Stream Channel and Site Restoration</t>
  </si>
  <si>
    <t>TESC AND CHANNEL RESTORATION SUB TOTAL</t>
  </si>
  <si>
    <t xml:space="preserve">TESC </t>
  </si>
  <si>
    <t>Top Soil</t>
  </si>
  <si>
    <t>Seed, Fertilize, Mulch</t>
  </si>
  <si>
    <t>S.Y.</t>
  </si>
  <si>
    <t>Assumes creek dry in summer</t>
  </si>
  <si>
    <t>10% of construction total</t>
  </si>
  <si>
    <t>Minimal: creek likely dry in summer</t>
  </si>
  <si>
    <t>Common Excav. and Disposal</t>
  </si>
  <si>
    <t>Roadway Excavation and haul</t>
  </si>
  <si>
    <t>Remove &amp; Dispose Culvert</t>
  </si>
  <si>
    <t>Final Site Cleanup</t>
  </si>
  <si>
    <t>Geotech Investigation &amp; Design</t>
  </si>
  <si>
    <t>HMA Saw Cut &amp; Seal</t>
  </si>
  <si>
    <t>Unnamed trib of Race Lagoon</t>
  </si>
  <si>
    <t>ICPWD Culvert #1894</t>
  </si>
  <si>
    <t>6" water main relocation</t>
  </si>
  <si>
    <t>Concrete box culvert 7'x4.5'</t>
  </si>
  <si>
    <t>need to verify location</t>
  </si>
  <si>
    <t xml:space="preserve">Replace existing culvert with a 66'x7'x4.5'  No Slope concrete box culvert.  Includes water line relocation (if needed).  </t>
  </si>
  <si>
    <t>Creek likely dry in summer but dewatering may still be needed</t>
  </si>
  <si>
    <t>Creek may be dry in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</si>
</sst>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164" formatCode="0.0%"/>
    <numFmt numFmtId="165" formatCode="m/d/yy"/>
    <numFmt numFmtId="166" formatCode="0.0"/>
    <numFmt numFmtId="167" formatCode="&quot;$&quot;#,##0"/>
  </numFmts>
  <fonts count="7" x14ac:knownFonts="1">
    <font>
      <sz val="12"/>
      <name val="Times New Roman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4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5" fontId="1" fillId="0" borderId="0" xfId="0" applyNumberFormat="1" applyFont="1" applyAlignment="1"/>
    <xf numFmtId="0" fontId="1" fillId="0" borderId="0" xfId="0" applyFont="1" applyFill="1" applyAlignment="1"/>
    <xf numFmtId="5" fontId="1" fillId="2" borderId="0" xfId="0" applyNumberFormat="1" applyFont="1" applyFill="1" applyAlignment="1"/>
    <xf numFmtId="0" fontId="1" fillId="3" borderId="0" xfId="0" applyFont="1" applyFill="1" applyAlignment="1"/>
    <xf numFmtId="7" fontId="1" fillId="3" borderId="0" xfId="0" applyNumberFormat="1" applyFont="1" applyFill="1" applyAlignment="1"/>
    <xf numFmtId="5" fontId="1" fillId="3" borderId="0" xfId="0" applyNumberFormat="1" applyFont="1" applyFill="1" applyAlignment="1"/>
    <xf numFmtId="0" fontId="3" fillId="0" borderId="0" xfId="0" applyFont="1" applyAlignment="1"/>
    <xf numFmtId="0" fontId="4" fillId="0" borderId="0" xfId="0" applyFont="1" applyAlignment="1"/>
    <xf numFmtId="49" fontId="1" fillId="0" borderId="0" xfId="0" applyNumberFormat="1" applyFont="1" applyAlignment="1"/>
    <xf numFmtId="0" fontId="4" fillId="2" borderId="0" xfId="0" applyFont="1" applyFill="1" applyAlignment="1"/>
    <xf numFmtId="0" fontId="4" fillId="3" borderId="0" xfId="0" applyFont="1" applyFill="1" applyAlignment="1"/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5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left"/>
    </xf>
    <xf numFmtId="22" fontId="1" fillId="0" borderId="0" xfId="0" applyNumberFormat="1" applyFont="1" applyAlignment="1"/>
    <xf numFmtId="9" fontId="1" fillId="0" borderId="0" xfId="0" applyNumberFormat="1" applyFont="1" applyAlignment="1"/>
    <xf numFmtId="0" fontId="4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4" borderId="0" xfId="0" applyFont="1" applyFill="1" applyAlignment="1">
      <alignment horizontal="center"/>
    </xf>
    <xf numFmtId="5" fontId="1" fillId="4" borderId="0" xfId="0" applyNumberFormat="1" applyFont="1" applyFill="1" applyAlignment="1">
      <alignment horizontal="center"/>
    </xf>
    <xf numFmtId="0" fontId="4" fillId="4" borderId="0" xfId="0" applyFont="1" applyFill="1" applyAlignment="1"/>
    <xf numFmtId="166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center"/>
    </xf>
    <xf numFmtId="5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 applyFill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7"/>
  <sheetViews>
    <sheetView showGridLines="0" tabSelected="1" view="pageBreakPreview" topLeftCell="A45" zoomScale="60" zoomScaleNormal="100" workbookViewId="0">
      <selection activeCell="I70" sqref="I70"/>
    </sheetView>
  </sheetViews>
  <sheetFormatPr defaultColWidth="8" defaultRowHeight="15" x14ac:dyDescent="0.2"/>
  <cols>
    <col min="1" max="1" width="8" style="1" customWidth="1"/>
    <col min="2" max="2" width="28.875" style="1" customWidth="1"/>
    <col min="3" max="3" width="9.375" style="1" customWidth="1"/>
    <col min="4" max="4" width="13.5" style="1" customWidth="1"/>
    <col min="5" max="5" width="6.75" style="1" customWidth="1"/>
    <col min="6" max="6" width="9.25" style="1" customWidth="1"/>
    <col min="7" max="7" width="12.125" style="1" customWidth="1"/>
    <col min="8" max="8" width="14" style="1" customWidth="1"/>
    <col min="9" max="9" width="14.875" style="1" customWidth="1"/>
    <col min="10" max="10" width="36.75" style="1" customWidth="1"/>
    <col min="11" max="11" width="60" style="1" customWidth="1"/>
    <col min="12" max="16384" width="8" style="1"/>
  </cols>
  <sheetData>
    <row r="1" spans="2:11" s="11" customFormat="1" ht="15.75" customHeight="1" x14ac:dyDescent="0.25">
      <c r="B1" s="2" t="s">
        <v>15</v>
      </c>
      <c r="H1" s="1" t="s">
        <v>24</v>
      </c>
    </row>
    <row r="2" spans="2:11" s="11" customFormat="1" ht="15.75" customHeight="1" x14ac:dyDescent="0.25">
      <c r="B2" s="2" t="s">
        <v>47</v>
      </c>
    </row>
    <row r="3" spans="2:11" s="11" customFormat="1" ht="18" x14ac:dyDescent="0.25">
      <c r="B3" s="2"/>
    </row>
    <row r="4" spans="2:11" x14ac:dyDescent="0.2">
      <c r="B4" s="3" t="s">
        <v>0</v>
      </c>
      <c r="C4" s="1" t="s">
        <v>80</v>
      </c>
    </row>
    <row r="5" spans="2:11" x14ac:dyDescent="0.2">
      <c r="B5" s="3" t="s">
        <v>18</v>
      </c>
      <c r="C5" s="13" t="s">
        <v>50</v>
      </c>
      <c r="I5" s="32" t="s">
        <v>1</v>
      </c>
    </row>
    <row r="6" spans="2:11" x14ac:dyDescent="0.2">
      <c r="B6" s="3" t="s">
        <v>2</v>
      </c>
      <c r="C6" s="26">
        <v>44462</v>
      </c>
    </row>
    <row r="7" spans="2:11" x14ac:dyDescent="0.2">
      <c r="B7" s="3" t="s">
        <v>16</v>
      </c>
      <c r="C7" s="27" t="s">
        <v>51</v>
      </c>
    </row>
    <row r="8" spans="2:11" x14ac:dyDescent="0.2">
      <c r="B8" s="3" t="s">
        <v>3</v>
      </c>
      <c r="C8" s="1" t="s">
        <v>79</v>
      </c>
      <c r="J8" s="1" t="s">
        <v>1</v>
      </c>
    </row>
    <row r="9" spans="2:11" ht="41.1" customHeight="1" x14ac:dyDescent="0.2">
      <c r="B9" s="16" t="s">
        <v>17</v>
      </c>
      <c r="C9" s="44" t="s">
        <v>84</v>
      </c>
      <c r="D9" s="45"/>
      <c r="E9" s="45"/>
      <c r="F9" s="45"/>
      <c r="G9" s="45"/>
      <c r="H9" s="45"/>
      <c r="I9" s="45"/>
    </row>
    <row r="11" spans="2:11" ht="32.450000000000003" customHeight="1" x14ac:dyDescent="0.25">
      <c r="B11" s="12" t="s">
        <v>4</v>
      </c>
      <c r="C11" s="17" t="s">
        <v>5</v>
      </c>
      <c r="D11" s="29" t="s">
        <v>40</v>
      </c>
      <c r="E11" s="17" t="s">
        <v>26</v>
      </c>
      <c r="F11" s="29" t="s">
        <v>41</v>
      </c>
      <c r="G11" s="17" t="s">
        <v>6</v>
      </c>
      <c r="H11" s="17" t="s">
        <v>7</v>
      </c>
      <c r="I11" s="17" t="s">
        <v>8</v>
      </c>
      <c r="J11" s="17" t="s">
        <v>27</v>
      </c>
      <c r="K11" s="33"/>
    </row>
    <row r="12" spans="2:11" ht="15.75" x14ac:dyDescent="0.25">
      <c r="B12" s="14" t="s">
        <v>21</v>
      </c>
      <c r="C12" s="18"/>
      <c r="D12" s="18"/>
      <c r="E12" s="18"/>
      <c r="F12" s="18"/>
      <c r="G12" s="18"/>
      <c r="H12" s="18"/>
      <c r="I12" s="18"/>
    </row>
    <row r="13" spans="2:11" x14ac:dyDescent="0.2">
      <c r="B13" s="1" t="s">
        <v>9</v>
      </c>
      <c r="C13" s="19" t="s">
        <v>10</v>
      </c>
      <c r="D13" s="19">
        <v>1</v>
      </c>
      <c r="E13" s="19"/>
      <c r="F13" s="19"/>
      <c r="G13" s="21">
        <v>19000</v>
      </c>
      <c r="H13" s="21">
        <f>(D13*G13)</f>
        <v>19000</v>
      </c>
      <c r="I13" s="21"/>
      <c r="J13" s="1" t="s">
        <v>71</v>
      </c>
    </row>
    <row r="14" spans="2:11" x14ac:dyDescent="0.2">
      <c r="B14" s="1" t="s">
        <v>19</v>
      </c>
      <c r="C14" s="19" t="s">
        <v>10</v>
      </c>
      <c r="D14" s="19">
        <v>1</v>
      </c>
      <c r="E14" s="19"/>
      <c r="F14" s="19"/>
      <c r="G14" s="21">
        <v>500</v>
      </c>
      <c r="H14" s="21">
        <f>(D14*G14)</f>
        <v>500</v>
      </c>
      <c r="I14" s="21"/>
      <c r="J14" s="1" t="s">
        <v>1</v>
      </c>
    </row>
    <row r="15" spans="2:11" x14ac:dyDescent="0.2">
      <c r="B15" s="1" t="s">
        <v>29</v>
      </c>
      <c r="C15" s="19" t="s">
        <v>10</v>
      </c>
      <c r="D15" s="19">
        <v>1</v>
      </c>
      <c r="E15" s="19"/>
      <c r="F15" s="19"/>
      <c r="G15" s="21">
        <v>2000</v>
      </c>
      <c r="H15" s="21">
        <v>2000</v>
      </c>
      <c r="I15" s="21"/>
      <c r="J15" s="1" t="s">
        <v>72</v>
      </c>
    </row>
    <row r="16" spans="2:11" x14ac:dyDescent="0.2">
      <c r="B16" s="1" t="s">
        <v>28</v>
      </c>
      <c r="C16" s="19" t="s">
        <v>10</v>
      </c>
      <c r="D16" s="19">
        <v>1</v>
      </c>
      <c r="E16" s="19"/>
      <c r="F16" s="19"/>
      <c r="G16" s="21">
        <v>1000</v>
      </c>
      <c r="H16" s="21">
        <f t="shared" ref="H16:H18" si="0">(D16*G16)</f>
        <v>1000</v>
      </c>
      <c r="I16" s="21"/>
    </row>
    <row r="17" spans="2:15" x14ac:dyDescent="0.2">
      <c r="B17" s="1" t="s">
        <v>30</v>
      </c>
      <c r="C17" s="19" t="s">
        <v>10</v>
      </c>
      <c r="D17" s="19">
        <v>1</v>
      </c>
      <c r="E17" s="19"/>
      <c r="F17" s="19"/>
      <c r="G17" s="21">
        <v>1000</v>
      </c>
      <c r="H17" s="21">
        <v>1000</v>
      </c>
      <c r="I17" s="21"/>
      <c r="J17" s="1" t="s">
        <v>85</v>
      </c>
    </row>
    <row r="18" spans="2:15" x14ac:dyDescent="0.2">
      <c r="B18" s="1" t="s">
        <v>11</v>
      </c>
      <c r="C18" s="19" t="s">
        <v>10</v>
      </c>
      <c r="D18" s="19">
        <v>0</v>
      </c>
      <c r="E18" s="19"/>
      <c r="F18" s="19"/>
      <c r="G18" s="21">
        <v>2000</v>
      </c>
      <c r="H18" s="21">
        <v>2000</v>
      </c>
      <c r="I18" s="21"/>
      <c r="J18" s="1" t="s">
        <v>70</v>
      </c>
    </row>
    <row r="19" spans="2:15" x14ac:dyDescent="0.2">
      <c r="B19" s="6"/>
      <c r="C19" s="19"/>
      <c r="D19" s="22"/>
      <c r="E19" s="22"/>
      <c r="F19" s="22"/>
      <c r="G19" s="21"/>
      <c r="H19" s="21"/>
      <c r="I19" s="21"/>
      <c r="J19" s="1" t="s">
        <v>86</v>
      </c>
    </row>
    <row r="20" spans="2:15" x14ac:dyDescent="0.2">
      <c r="B20" s="1" t="s">
        <v>20</v>
      </c>
      <c r="C20" s="19"/>
      <c r="D20" s="19"/>
      <c r="E20" s="19"/>
      <c r="F20" s="19"/>
      <c r="G20" s="21"/>
      <c r="H20" s="21"/>
      <c r="I20" s="21">
        <f>SUM(H13:H19)</f>
        <v>25500</v>
      </c>
    </row>
    <row r="21" spans="2:15" x14ac:dyDescent="0.2">
      <c r="C21" s="19"/>
      <c r="D21" s="19"/>
      <c r="E21" s="19"/>
      <c r="F21" s="19"/>
      <c r="G21" s="21"/>
      <c r="H21" s="21"/>
      <c r="I21" s="19"/>
    </row>
    <row r="22" spans="2:15" ht="15.75" x14ac:dyDescent="0.25">
      <c r="B22" s="14" t="s">
        <v>23</v>
      </c>
      <c r="C22" s="18"/>
      <c r="D22" s="18"/>
      <c r="E22" s="18"/>
      <c r="F22" s="18"/>
      <c r="G22" s="23"/>
      <c r="H22" s="23"/>
      <c r="I22" s="18"/>
      <c r="M22" s="1" t="s">
        <v>1</v>
      </c>
      <c r="O22" s="1" t="s">
        <v>1</v>
      </c>
    </row>
    <row r="23" spans="2:15" x14ac:dyDescent="0.2">
      <c r="B23" s="1" t="s">
        <v>73</v>
      </c>
      <c r="C23" s="19" t="s">
        <v>12</v>
      </c>
      <c r="D23" s="24">
        <v>290</v>
      </c>
      <c r="E23" s="19">
        <v>1.2</v>
      </c>
      <c r="F23" s="30">
        <f>(D23*E23)</f>
        <v>348</v>
      </c>
      <c r="G23" s="21">
        <v>22</v>
      </c>
      <c r="H23" s="21">
        <f>(F23*G23)</f>
        <v>7656</v>
      </c>
      <c r="I23" s="21"/>
      <c r="K23" s="35"/>
      <c r="M23" s="1" t="s">
        <v>1</v>
      </c>
      <c r="O23" s="1" t="s">
        <v>1</v>
      </c>
    </row>
    <row r="24" spans="2:15" x14ac:dyDescent="0.2">
      <c r="B24" s="1" t="s">
        <v>74</v>
      </c>
      <c r="C24" s="19" t="s">
        <v>12</v>
      </c>
      <c r="D24" s="24">
        <v>23</v>
      </c>
      <c r="E24" s="19">
        <v>1.2</v>
      </c>
      <c r="F24" s="30">
        <f>(D24*E24)</f>
        <v>27.599999999999998</v>
      </c>
      <c r="G24" s="21">
        <v>35</v>
      </c>
      <c r="H24" s="21">
        <f>(F24*G24)</f>
        <v>965.99999999999989</v>
      </c>
      <c r="I24" s="21"/>
      <c r="K24" s="35"/>
    </row>
    <row r="25" spans="2:15" x14ac:dyDescent="0.2">
      <c r="B25" s="1" t="s">
        <v>75</v>
      </c>
      <c r="C25" s="19" t="s">
        <v>13</v>
      </c>
      <c r="D25" s="22">
        <v>1</v>
      </c>
      <c r="E25" s="25">
        <v>1</v>
      </c>
      <c r="F25" s="30">
        <f>(D25*E25)</f>
        <v>1</v>
      </c>
      <c r="G25" s="21">
        <v>500</v>
      </c>
      <c r="H25" s="21">
        <f>(F25*G25)</f>
        <v>500</v>
      </c>
      <c r="I25" s="21"/>
      <c r="K25" s="34"/>
    </row>
    <row r="26" spans="2:15" x14ac:dyDescent="0.2">
      <c r="C26" s="19"/>
      <c r="D26" s="19"/>
      <c r="E26" s="19"/>
      <c r="F26" s="19"/>
      <c r="G26" s="21"/>
      <c r="H26" s="19"/>
      <c r="I26" s="19"/>
      <c r="K26" s="34"/>
    </row>
    <row r="27" spans="2:15" x14ac:dyDescent="0.2">
      <c r="B27" s="1" t="s">
        <v>22</v>
      </c>
      <c r="C27" s="19"/>
      <c r="D27" s="19"/>
      <c r="E27" s="19"/>
      <c r="F27" s="19"/>
      <c r="G27" s="21"/>
      <c r="H27" s="21"/>
      <c r="I27" s="21">
        <f>SUM(H23:H26)</f>
        <v>9122</v>
      </c>
      <c r="K27" s="34"/>
    </row>
    <row r="28" spans="2:15" x14ac:dyDescent="0.2">
      <c r="C28" s="19"/>
      <c r="D28" s="19"/>
      <c r="E28" s="19"/>
      <c r="F28" s="19"/>
      <c r="G28" s="21"/>
      <c r="H28" s="21"/>
      <c r="I28" s="21"/>
      <c r="K28" s="34"/>
    </row>
    <row r="29" spans="2:15" ht="15.75" x14ac:dyDescent="0.25">
      <c r="B29" s="38" t="s">
        <v>52</v>
      </c>
      <c r="C29" s="36"/>
      <c r="D29" s="36"/>
      <c r="E29" s="36"/>
      <c r="F29" s="36"/>
      <c r="G29" s="37"/>
      <c r="H29" s="37"/>
      <c r="I29" s="37"/>
      <c r="K29" s="34"/>
    </row>
    <row r="30" spans="2:15" x14ac:dyDescent="0.2">
      <c r="B30" s="1" t="s">
        <v>81</v>
      </c>
      <c r="C30" s="19" t="s">
        <v>44</v>
      </c>
      <c r="D30" s="19">
        <v>20</v>
      </c>
      <c r="E30" s="19">
        <v>1.5</v>
      </c>
      <c r="F30" s="30">
        <f t="shared" ref="F30:F31" si="1">(D30*E30)</f>
        <v>30</v>
      </c>
      <c r="G30" s="21">
        <v>100</v>
      </c>
      <c r="H30" s="21">
        <f t="shared" ref="H30" si="2">(F30*G30)</f>
        <v>3000</v>
      </c>
      <c r="I30" s="21"/>
      <c r="J30" s="1" t="s">
        <v>83</v>
      </c>
      <c r="K30" s="34"/>
    </row>
    <row r="31" spans="2:15" x14ac:dyDescent="0.2">
      <c r="B31" s="1" t="s">
        <v>53</v>
      </c>
      <c r="C31" s="19" t="s">
        <v>10</v>
      </c>
      <c r="D31" s="19">
        <v>1</v>
      </c>
      <c r="E31" s="39">
        <v>1</v>
      </c>
      <c r="F31" s="30">
        <f t="shared" si="1"/>
        <v>1</v>
      </c>
      <c r="G31" s="21">
        <v>3000</v>
      </c>
      <c r="H31" s="21">
        <f>(D31*G31)</f>
        <v>3000</v>
      </c>
      <c r="I31" s="21"/>
      <c r="J31" s="1" t="s">
        <v>83</v>
      </c>
      <c r="K31" s="34"/>
    </row>
    <row r="32" spans="2:15" x14ac:dyDescent="0.2">
      <c r="C32" s="19"/>
      <c r="D32" s="19"/>
      <c r="E32" s="19"/>
      <c r="F32" s="19"/>
      <c r="G32" s="21"/>
      <c r="H32" s="21"/>
      <c r="I32" s="21"/>
      <c r="K32" s="34"/>
    </row>
    <row r="33" spans="2:11" x14ac:dyDescent="0.2">
      <c r="B33" s="1" t="s">
        <v>54</v>
      </c>
      <c r="C33" s="19"/>
      <c r="D33" s="19"/>
      <c r="E33" s="19"/>
      <c r="F33" s="19"/>
      <c r="G33" s="21"/>
      <c r="H33" s="21"/>
      <c r="I33" s="21">
        <f>SUM(H30:H32)</f>
        <v>6000</v>
      </c>
      <c r="K33" s="34"/>
    </row>
    <row r="34" spans="2:11" x14ac:dyDescent="0.2">
      <c r="C34" s="19"/>
      <c r="D34" s="19"/>
      <c r="E34" s="19"/>
      <c r="F34" s="19"/>
      <c r="G34" s="21"/>
      <c r="H34" s="21"/>
      <c r="I34" s="19"/>
      <c r="K34" s="34"/>
    </row>
    <row r="35" spans="2:11" ht="15.75" x14ac:dyDescent="0.25">
      <c r="B35" s="14" t="s">
        <v>42</v>
      </c>
      <c r="C35" s="18"/>
      <c r="D35" s="18"/>
      <c r="E35" s="18"/>
      <c r="F35" s="18"/>
      <c r="G35" s="23"/>
      <c r="H35" s="23"/>
      <c r="I35" s="18"/>
      <c r="K35" s="34"/>
    </row>
    <row r="36" spans="2:11" x14ac:dyDescent="0.2">
      <c r="B36" s="1" t="s">
        <v>43</v>
      </c>
      <c r="C36" s="19" t="s">
        <v>12</v>
      </c>
      <c r="D36" s="24">
        <v>11</v>
      </c>
      <c r="E36" s="25">
        <v>1.2</v>
      </c>
      <c r="F36" s="30">
        <f t="shared" ref="F36:F42" si="3">(D36*E36)</f>
        <v>13.2</v>
      </c>
      <c r="G36" s="21">
        <v>65</v>
      </c>
      <c r="H36" s="21">
        <f t="shared" ref="H36:H42" si="4">(F36*G36)</f>
        <v>858</v>
      </c>
      <c r="I36" s="19"/>
      <c r="K36" s="35"/>
    </row>
    <row r="37" spans="2:11" x14ac:dyDescent="0.2">
      <c r="B37" s="1" t="s">
        <v>32</v>
      </c>
      <c r="C37" s="19" t="s">
        <v>12</v>
      </c>
      <c r="D37" s="24">
        <v>16</v>
      </c>
      <c r="E37" s="25">
        <v>1.2</v>
      </c>
      <c r="F37" s="30">
        <f t="shared" si="3"/>
        <v>19.2</v>
      </c>
      <c r="G37" s="21">
        <v>125</v>
      </c>
      <c r="H37" s="21">
        <f t="shared" si="4"/>
        <v>2400</v>
      </c>
      <c r="I37" s="21"/>
      <c r="K37" s="34"/>
    </row>
    <row r="38" spans="2:11" x14ac:dyDescent="0.2">
      <c r="B38" s="1" t="s">
        <v>31</v>
      </c>
      <c r="C38" s="19" t="s">
        <v>12</v>
      </c>
      <c r="D38" s="22">
        <v>5</v>
      </c>
      <c r="E38" s="25">
        <v>1.2</v>
      </c>
      <c r="F38" s="30">
        <f t="shared" si="3"/>
        <v>6</v>
      </c>
      <c r="G38" s="21">
        <v>65</v>
      </c>
      <c r="H38" s="21">
        <f t="shared" si="4"/>
        <v>390</v>
      </c>
      <c r="I38" s="21"/>
      <c r="K38" s="34"/>
    </row>
    <row r="39" spans="2:11" x14ac:dyDescent="0.2">
      <c r="B39" s="1" t="s">
        <v>82</v>
      </c>
      <c r="C39" s="19" t="s">
        <v>44</v>
      </c>
      <c r="D39" s="22">
        <v>66</v>
      </c>
      <c r="E39" s="25">
        <v>1</v>
      </c>
      <c r="F39" s="30">
        <f t="shared" si="3"/>
        <v>66</v>
      </c>
      <c r="G39" s="21">
        <v>1800</v>
      </c>
      <c r="H39" s="21">
        <f t="shared" si="4"/>
        <v>118800</v>
      </c>
      <c r="I39" s="21"/>
      <c r="K39" s="34"/>
    </row>
    <row r="40" spans="2:11" x14ac:dyDescent="0.2">
      <c r="B40" s="1" t="s">
        <v>45</v>
      </c>
      <c r="C40" s="19" t="s">
        <v>10</v>
      </c>
      <c r="D40" s="22">
        <v>1</v>
      </c>
      <c r="E40" s="25">
        <v>1</v>
      </c>
      <c r="F40" s="30">
        <f t="shared" si="3"/>
        <v>1</v>
      </c>
      <c r="G40" s="21">
        <v>15000</v>
      </c>
      <c r="H40" s="21">
        <f t="shared" si="4"/>
        <v>15000</v>
      </c>
      <c r="I40" s="21"/>
      <c r="K40" s="34"/>
    </row>
    <row r="41" spans="2:11" x14ac:dyDescent="0.2">
      <c r="B41" s="1" t="s">
        <v>55</v>
      </c>
      <c r="C41" s="19" t="s">
        <v>10</v>
      </c>
      <c r="D41" s="22">
        <v>1</v>
      </c>
      <c r="E41" s="25">
        <v>1</v>
      </c>
      <c r="F41" s="30">
        <f>(D41*E41)</f>
        <v>1</v>
      </c>
      <c r="G41" s="21">
        <v>6000</v>
      </c>
      <c r="H41" s="21">
        <f>(F41*G41)</f>
        <v>6000</v>
      </c>
      <c r="I41" s="21"/>
      <c r="K41" s="34"/>
    </row>
    <row r="42" spans="2:11" x14ac:dyDescent="0.2">
      <c r="B42" s="1" t="s">
        <v>61</v>
      </c>
      <c r="C42" s="19" t="s">
        <v>12</v>
      </c>
      <c r="D42" s="24">
        <v>90</v>
      </c>
      <c r="E42" s="25">
        <v>1.3</v>
      </c>
      <c r="F42" s="30">
        <f t="shared" si="3"/>
        <v>117</v>
      </c>
      <c r="G42" s="21">
        <v>65</v>
      </c>
      <c r="H42" s="21">
        <f t="shared" si="4"/>
        <v>7605</v>
      </c>
      <c r="I42" s="21"/>
      <c r="K42" s="34"/>
    </row>
    <row r="43" spans="2:11" x14ac:dyDescent="0.2">
      <c r="C43" s="19"/>
      <c r="D43" s="22"/>
      <c r="E43" s="25"/>
      <c r="F43" s="30"/>
      <c r="G43" s="21"/>
      <c r="H43" s="21"/>
      <c r="I43" s="21"/>
      <c r="K43" s="34"/>
    </row>
    <row r="44" spans="2:11" x14ac:dyDescent="0.2">
      <c r="B44" s="1" t="s">
        <v>46</v>
      </c>
      <c r="C44" s="19"/>
      <c r="D44" s="19"/>
      <c r="E44" s="19"/>
      <c r="F44" s="19"/>
      <c r="G44" s="21"/>
      <c r="H44" s="21"/>
      <c r="I44" s="21">
        <f>SUM(H36:H43)</f>
        <v>151053</v>
      </c>
      <c r="K44" s="34"/>
    </row>
    <row r="45" spans="2:11" x14ac:dyDescent="0.2">
      <c r="C45" s="19"/>
      <c r="D45" s="19"/>
      <c r="E45" s="19"/>
      <c r="F45" s="19"/>
      <c r="G45" s="21"/>
      <c r="H45" s="21"/>
      <c r="I45" s="21"/>
      <c r="K45" s="34"/>
    </row>
    <row r="46" spans="2:11" ht="15.75" x14ac:dyDescent="0.25">
      <c r="B46" s="14" t="s">
        <v>56</v>
      </c>
      <c r="C46" s="18"/>
      <c r="D46" s="18"/>
      <c r="E46" s="18"/>
      <c r="F46" s="18"/>
      <c r="G46" s="23"/>
      <c r="H46" s="23"/>
      <c r="I46" s="18"/>
      <c r="K46" s="34"/>
    </row>
    <row r="47" spans="2:11" x14ac:dyDescent="0.2">
      <c r="B47" s="1" t="s">
        <v>33</v>
      </c>
      <c r="C47" s="19" t="s">
        <v>12</v>
      </c>
      <c r="D47" s="19">
        <v>16</v>
      </c>
      <c r="E47" s="19">
        <v>1.3</v>
      </c>
      <c r="F47" s="30">
        <f t="shared" ref="F47:F51" si="5">(D47*E47)</f>
        <v>20.8</v>
      </c>
      <c r="G47" s="21">
        <v>65</v>
      </c>
      <c r="H47" s="21">
        <f>(D47*G47)</f>
        <v>1040</v>
      </c>
      <c r="I47" s="21"/>
      <c r="K47" s="34"/>
    </row>
    <row r="48" spans="2:11" x14ac:dyDescent="0.2">
      <c r="B48" s="1" t="s">
        <v>59</v>
      </c>
      <c r="C48" s="19" t="s">
        <v>60</v>
      </c>
      <c r="D48" s="24">
        <v>11</v>
      </c>
      <c r="E48" s="19">
        <v>1.2</v>
      </c>
      <c r="F48" s="30">
        <f t="shared" si="5"/>
        <v>13.2</v>
      </c>
      <c r="G48" s="21">
        <v>160</v>
      </c>
      <c r="H48" s="21">
        <f t="shared" ref="H48:H51" si="6">(F48*G48)</f>
        <v>2112</v>
      </c>
      <c r="I48" s="21"/>
      <c r="K48" s="34"/>
    </row>
    <row r="49" spans="2:11" x14ac:dyDescent="0.2">
      <c r="B49" s="1" t="s">
        <v>78</v>
      </c>
      <c r="C49" s="19" t="s">
        <v>44</v>
      </c>
      <c r="D49" s="24">
        <v>52</v>
      </c>
      <c r="E49" s="39">
        <v>1</v>
      </c>
      <c r="F49" s="30">
        <f t="shared" si="5"/>
        <v>52</v>
      </c>
      <c r="G49" s="21">
        <v>20</v>
      </c>
      <c r="H49" s="21">
        <f t="shared" si="6"/>
        <v>1040</v>
      </c>
      <c r="I49" s="21"/>
      <c r="K49" s="34"/>
    </row>
    <row r="50" spans="2:11" x14ac:dyDescent="0.2">
      <c r="B50" s="1" t="s">
        <v>62</v>
      </c>
      <c r="C50" s="19" t="s">
        <v>44</v>
      </c>
      <c r="D50" s="19">
        <v>30</v>
      </c>
      <c r="E50" s="39">
        <v>1</v>
      </c>
      <c r="F50" s="30">
        <f t="shared" si="5"/>
        <v>30</v>
      </c>
      <c r="G50" s="42">
        <v>4</v>
      </c>
      <c r="H50" s="21">
        <f t="shared" si="6"/>
        <v>120</v>
      </c>
      <c r="I50" s="21"/>
      <c r="K50" s="34"/>
    </row>
    <row r="51" spans="2:11" x14ac:dyDescent="0.2">
      <c r="B51" s="1" t="s">
        <v>63</v>
      </c>
      <c r="C51" s="19" t="s">
        <v>10</v>
      </c>
      <c r="D51" s="19">
        <v>1</v>
      </c>
      <c r="E51" s="39">
        <v>1</v>
      </c>
      <c r="F51" s="30">
        <f t="shared" si="5"/>
        <v>1</v>
      </c>
      <c r="G51" s="42">
        <v>10000</v>
      </c>
      <c r="H51" s="21">
        <f t="shared" si="6"/>
        <v>10000</v>
      </c>
      <c r="I51" s="21"/>
      <c r="K51" s="34"/>
    </row>
    <row r="52" spans="2:11" x14ac:dyDescent="0.2">
      <c r="I52" s="21"/>
      <c r="K52" s="34"/>
    </row>
    <row r="53" spans="2:11" x14ac:dyDescent="0.2">
      <c r="B53" s="1" t="s">
        <v>57</v>
      </c>
      <c r="C53" s="19"/>
      <c r="D53" s="19"/>
      <c r="E53" s="19"/>
      <c r="F53" s="30"/>
      <c r="G53" s="21"/>
      <c r="H53" s="21"/>
      <c r="I53" s="21">
        <f>SUM(H47:H52)</f>
        <v>14312</v>
      </c>
      <c r="K53" s="34"/>
    </row>
    <row r="54" spans="2:11" x14ac:dyDescent="0.2">
      <c r="C54" s="19"/>
      <c r="D54" s="19"/>
      <c r="E54" s="19"/>
      <c r="F54" s="30"/>
      <c r="G54" s="21"/>
      <c r="H54" s="21"/>
      <c r="I54" s="21"/>
      <c r="K54" s="34"/>
    </row>
    <row r="55" spans="2:11" ht="15.75" x14ac:dyDescent="0.25">
      <c r="B55" s="38" t="s">
        <v>64</v>
      </c>
      <c r="C55" s="36"/>
      <c r="D55" s="36"/>
      <c r="E55" s="36"/>
      <c r="F55" s="40"/>
      <c r="G55" s="37"/>
      <c r="H55" s="37"/>
      <c r="I55" s="37"/>
      <c r="K55" s="34"/>
    </row>
    <row r="56" spans="2:11" x14ac:dyDescent="0.2">
      <c r="B56" s="1" t="s">
        <v>49</v>
      </c>
      <c r="C56" s="19" t="s">
        <v>12</v>
      </c>
      <c r="D56" s="30">
        <v>8</v>
      </c>
      <c r="E56" s="19">
        <v>1.2</v>
      </c>
      <c r="F56" s="30">
        <f>(D56*E56)</f>
        <v>9.6</v>
      </c>
      <c r="G56" s="41">
        <v>125</v>
      </c>
      <c r="H56" s="21">
        <f>(F56*G56)</f>
        <v>1200</v>
      </c>
      <c r="I56" s="21"/>
      <c r="K56" s="34"/>
    </row>
    <row r="57" spans="2:11" x14ac:dyDescent="0.2">
      <c r="B57" s="1" t="s">
        <v>48</v>
      </c>
      <c r="C57" s="19" t="s">
        <v>10</v>
      </c>
      <c r="D57" s="19">
        <v>1</v>
      </c>
      <c r="E57" s="19">
        <v>1</v>
      </c>
      <c r="F57" s="30">
        <f>(D57*E57)</f>
        <v>1</v>
      </c>
      <c r="G57" s="21">
        <v>5000</v>
      </c>
      <c r="H57" s="21">
        <f>(D57*G57)</f>
        <v>5000</v>
      </c>
      <c r="I57" s="21"/>
      <c r="K57" s="34"/>
    </row>
    <row r="58" spans="2:11" x14ac:dyDescent="0.2">
      <c r="B58" s="1" t="s">
        <v>58</v>
      </c>
      <c r="C58" s="19" t="s">
        <v>10</v>
      </c>
      <c r="D58" s="19">
        <v>1</v>
      </c>
      <c r="E58" s="39">
        <v>1</v>
      </c>
      <c r="F58" s="30">
        <f>(D58*E58)</f>
        <v>1</v>
      </c>
      <c r="G58" s="21">
        <v>5000</v>
      </c>
      <c r="H58" s="21">
        <f>(D58*G58)</f>
        <v>5000</v>
      </c>
      <c r="I58" s="21"/>
      <c r="K58" s="34"/>
    </row>
    <row r="59" spans="2:11" x14ac:dyDescent="0.2">
      <c r="B59" s="1" t="s">
        <v>66</v>
      </c>
      <c r="C59" s="19" t="s">
        <v>10</v>
      </c>
      <c r="D59" s="19">
        <v>1</v>
      </c>
      <c r="E59" s="39">
        <v>1</v>
      </c>
      <c r="F59" s="30">
        <v>1</v>
      </c>
      <c r="G59" s="21">
        <v>5000</v>
      </c>
      <c r="H59" s="21">
        <f t="shared" ref="H59:H62" si="7">(D59*G59)</f>
        <v>5000</v>
      </c>
      <c r="I59" s="21"/>
      <c r="K59" s="34"/>
    </row>
    <row r="60" spans="2:11" x14ac:dyDescent="0.2">
      <c r="B60" s="1" t="s">
        <v>67</v>
      </c>
      <c r="C60" s="19" t="s">
        <v>12</v>
      </c>
      <c r="D60" s="19">
        <v>6</v>
      </c>
      <c r="E60" s="19">
        <v>1.2</v>
      </c>
      <c r="F60" s="30">
        <f>(D60*E60)</f>
        <v>7.1999999999999993</v>
      </c>
      <c r="G60" s="21">
        <v>40</v>
      </c>
      <c r="H60" s="21">
        <f t="shared" si="7"/>
        <v>240</v>
      </c>
      <c r="I60" s="21"/>
      <c r="K60" s="34"/>
    </row>
    <row r="61" spans="2:11" x14ac:dyDescent="0.2">
      <c r="B61" s="1" t="s">
        <v>68</v>
      </c>
      <c r="C61" s="19" t="s">
        <v>69</v>
      </c>
      <c r="D61" s="19">
        <v>40</v>
      </c>
      <c r="E61" s="19">
        <v>1.2</v>
      </c>
      <c r="F61" s="30">
        <f>(D61*E61)</f>
        <v>48</v>
      </c>
      <c r="G61" s="21">
        <v>3</v>
      </c>
      <c r="H61" s="21">
        <f t="shared" si="7"/>
        <v>120</v>
      </c>
      <c r="I61" s="21"/>
      <c r="K61" s="34"/>
    </row>
    <row r="62" spans="2:11" x14ac:dyDescent="0.2">
      <c r="B62" s="1" t="s">
        <v>76</v>
      </c>
      <c r="C62" s="19" t="s">
        <v>10</v>
      </c>
      <c r="D62" s="19">
        <v>1</v>
      </c>
      <c r="E62" s="39">
        <v>1</v>
      </c>
      <c r="F62" s="30">
        <f>(D62*E62)</f>
        <v>1</v>
      </c>
      <c r="G62" s="21">
        <v>2000</v>
      </c>
      <c r="H62" s="21">
        <f t="shared" si="7"/>
        <v>2000</v>
      </c>
      <c r="I62" s="21"/>
      <c r="K62" s="34"/>
    </row>
    <row r="63" spans="2:11" x14ac:dyDescent="0.2">
      <c r="C63" s="19"/>
      <c r="D63" s="19"/>
      <c r="E63" s="19"/>
      <c r="F63" s="30"/>
      <c r="G63" s="21"/>
      <c r="H63" s="21"/>
      <c r="I63" s="21"/>
      <c r="K63" s="34"/>
    </row>
    <row r="64" spans="2:11" x14ac:dyDescent="0.2">
      <c r="B64" s="1" t="s">
        <v>65</v>
      </c>
      <c r="C64" s="19"/>
      <c r="D64" s="19"/>
      <c r="E64" s="19"/>
      <c r="F64" s="19"/>
      <c r="G64" s="20"/>
      <c r="H64" s="21"/>
      <c r="I64" s="21">
        <f>SUM(H56:H62)</f>
        <v>18560</v>
      </c>
      <c r="K64" s="34"/>
    </row>
    <row r="65" spans="2:11" x14ac:dyDescent="0.2">
      <c r="H65" s="5"/>
      <c r="I65" s="5"/>
      <c r="K65" s="34"/>
    </row>
    <row r="66" spans="2:11" ht="15.75" x14ac:dyDescent="0.25">
      <c r="B66" s="15" t="s">
        <v>34</v>
      </c>
      <c r="C66" s="8"/>
      <c r="D66" s="8"/>
      <c r="E66" s="8"/>
      <c r="F66" s="8"/>
      <c r="G66" s="9"/>
      <c r="H66" s="10"/>
      <c r="I66" s="10">
        <f>(I20+I27+I33+I44+I53+I64)</f>
        <v>224547</v>
      </c>
      <c r="K66" s="34"/>
    </row>
    <row r="67" spans="2:11" x14ac:dyDescent="0.2">
      <c r="B67" s="1" t="s">
        <v>14</v>
      </c>
      <c r="C67" s="31">
        <v>8.1000000000000003E-2</v>
      </c>
      <c r="H67" s="5"/>
      <c r="I67" s="5">
        <f>I$66*C67</f>
        <v>18188.307000000001</v>
      </c>
      <c r="K67" s="34"/>
    </row>
    <row r="68" spans="2:11" x14ac:dyDescent="0.2">
      <c r="C68" s="31"/>
      <c r="H68" s="5"/>
      <c r="I68" s="5"/>
      <c r="K68" s="34"/>
    </row>
    <row r="69" spans="2:11" ht="15.75" x14ac:dyDescent="0.25">
      <c r="B69" s="15" t="s">
        <v>39</v>
      </c>
      <c r="C69" s="8"/>
      <c r="D69" s="8"/>
      <c r="E69" s="8"/>
      <c r="F69" s="8"/>
      <c r="G69" s="9"/>
      <c r="H69" s="10"/>
      <c r="I69" s="10">
        <f>SUM(I66:I67)</f>
        <v>242735.307</v>
      </c>
      <c r="K69" s="34"/>
    </row>
    <row r="70" spans="2:11" x14ac:dyDescent="0.2">
      <c r="B70" s="1" t="s">
        <v>35</v>
      </c>
      <c r="C70" s="43">
        <v>0.25</v>
      </c>
      <c r="H70" s="5"/>
      <c r="I70" s="5">
        <f>I$69*C70</f>
        <v>60683.82675</v>
      </c>
      <c r="K70" s="34"/>
    </row>
    <row r="71" spans="2:11" x14ac:dyDescent="0.2">
      <c r="B71" s="1" t="s">
        <v>36</v>
      </c>
      <c r="C71" s="43">
        <v>0.15</v>
      </c>
      <c r="H71" s="5"/>
      <c r="I71" s="5">
        <f>I$69*C71</f>
        <v>36410.296049999997</v>
      </c>
      <c r="K71" s="34"/>
    </row>
    <row r="72" spans="2:11" x14ac:dyDescent="0.2">
      <c r="B72" s="1" t="s">
        <v>77</v>
      </c>
      <c r="C72" s="28">
        <v>0.1</v>
      </c>
      <c r="H72" s="5"/>
      <c r="I72" s="5">
        <f>I$69*C72</f>
        <v>24273.530700000003</v>
      </c>
      <c r="K72" s="34"/>
    </row>
    <row r="73" spans="2:11" x14ac:dyDescent="0.2">
      <c r="B73" s="1" t="s">
        <v>37</v>
      </c>
      <c r="I73" s="5">
        <v>1500</v>
      </c>
      <c r="K73" s="34"/>
    </row>
    <row r="74" spans="2:11" x14ac:dyDescent="0.2">
      <c r="C74" s="28"/>
      <c r="I74" s="5"/>
      <c r="K74" s="34"/>
    </row>
    <row r="75" spans="2:11" ht="15.75" x14ac:dyDescent="0.25">
      <c r="B75" s="14" t="s">
        <v>38</v>
      </c>
      <c r="C75" s="4"/>
      <c r="D75" s="4"/>
      <c r="E75" s="4"/>
      <c r="F75" s="4"/>
      <c r="G75" s="4"/>
      <c r="H75" s="4"/>
      <c r="I75" s="7">
        <f>SUM(I69:I74)</f>
        <v>365602.96049999999</v>
      </c>
      <c r="J75" s="34" t="s">
        <v>1</v>
      </c>
      <c r="K75" s="34"/>
    </row>
    <row r="76" spans="2:11" x14ac:dyDescent="0.2">
      <c r="I76" s="5"/>
    </row>
    <row r="77" spans="2:11" x14ac:dyDescent="0.2">
      <c r="B77" s="13" t="s">
        <v>25</v>
      </c>
      <c r="I77" s="5"/>
    </row>
  </sheetData>
  <mergeCells count="1">
    <mergeCell ref="C9:I9"/>
  </mergeCells>
  <pageMargins left="0.52" right="0.75" top="0.53" bottom="0.4" header="0.5" footer="0.37"/>
  <pageSetup scale="56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Waterfallengineering</dc:creator>
  <cp:lastModifiedBy>Kristin Murray</cp:lastModifiedBy>
  <cp:lastPrinted>2016-10-18T20:29:44Z</cp:lastPrinted>
  <dcterms:created xsi:type="dcterms:W3CDTF">2003-12-02T20:31:22Z</dcterms:created>
  <dcterms:modified xsi:type="dcterms:W3CDTF">2022-02-11T01:22:58Z</dcterms:modified>
</cp:coreProperties>
</file>