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WCLT-DC\Share\Projects\Livingston Bay\2020_Diked Upland\Grants\ESRP 2020\Full Proposal\"/>
    </mc:Choice>
  </mc:AlternateContent>
  <xr:revisionPtr revIDLastSave="0" documentId="13_ncr:1_{4067B634-9346-442E-A726-B621F9A7C9E8}" xr6:coauthVersionLast="45" xr6:coauthVersionMax="45" xr10:uidLastSave="{00000000-0000-0000-0000-000000000000}"/>
  <bookViews>
    <workbookView xWindow="15" yWindow="0" windowWidth="25695" windowHeight="15000" firstSheet="1" activeTab="3" xr2:uid="{00000000-000D-0000-FFFF-FFFF00000000}"/>
  </bookViews>
  <sheets>
    <sheet name="READ ME" sheetId="20" r:id="rId1"/>
    <sheet name="Prairie Creek EXAMPLE" sheetId="13" r:id="rId2"/>
    <sheet name="Pivot EXAMPLE" sheetId="22" r:id="rId3"/>
    <sheet name="Master Budget TEMPLATE" sheetId="23" r:id="rId4"/>
    <sheet name="Pivot TEMPLATE" sheetId="24" r:id="rId5"/>
    <sheet name="Phase-Goal-Category Lookup" sheetId="2" r:id="rId6"/>
  </sheets>
  <definedNames>
    <definedName name="_xlnm.Print_Area" localSheetId="3">'Master Budget TEMPLATE'!$A$1:$AE$58</definedName>
    <definedName name="_xlnm.Print_Area" localSheetId="5">'Phase-Goal-Category Lookup'!$A$1:$E$92</definedName>
    <definedName name="_xlnm.Print_Area" localSheetId="1">'Prairie Creek EXAMPLE'!$A$1:$AA$46</definedName>
  </definedNames>
  <calcPr calcId="191029"/>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3" l="1"/>
  <c r="F36" i="23"/>
  <c r="G36" i="23" s="1"/>
  <c r="F37" i="23"/>
  <c r="F38" i="23"/>
  <c r="G38" i="23" s="1"/>
  <c r="F39" i="23"/>
  <c r="F40" i="23"/>
  <c r="F41" i="23"/>
  <c r="F42" i="23"/>
  <c r="F43" i="23"/>
  <c r="F44" i="23"/>
  <c r="G44" i="23" s="1"/>
  <c r="F45" i="23"/>
  <c r="F46" i="23"/>
  <c r="G46" i="23" s="1"/>
  <c r="F47" i="23"/>
  <c r="F48" i="23"/>
  <c r="F49" i="23"/>
  <c r="F50" i="23"/>
  <c r="F51" i="23"/>
  <c r="F52" i="23"/>
  <c r="G52" i="23" s="1"/>
  <c r="F53" i="23"/>
  <c r="F54" i="23"/>
  <c r="G54" i="23" s="1"/>
  <c r="F55" i="23"/>
  <c r="F56" i="23"/>
  <c r="F57" i="23"/>
  <c r="F58" i="23"/>
  <c r="F35" i="23"/>
  <c r="G37" i="23"/>
  <c r="G39" i="23"/>
  <c r="G40" i="23"/>
  <c r="G41" i="23"/>
  <c r="G42" i="23"/>
  <c r="G43" i="23"/>
  <c r="G45" i="23"/>
  <c r="G47" i="23"/>
  <c r="G48" i="23"/>
  <c r="G49" i="23"/>
  <c r="G50" i="23"/>
  <c r="G51" i="23"/>
  <c r="G53" i="23"/>
  <c r="G55" i="23"/>
  <c r="G56" i="23"/>
  <c r="G57" i="23"/>
  <c r="G58" i="23"/>
  <c r="G35" i="23"/>
  <c r="G31" i="23"/>
  <c r="O29" i="23"/>
  <c r="O34" i="23"/>
  <c r="H5" i="23" l="1"/>
  <c r="O25" i="23"/>
  <c r="M5" i="23" l="1"/>
  <c r="L5" i="23"/>
  <c r="K5" i="23"/>
  <c r="N5" i="23" l="1"/>
  <c r="G34" i="23"/>
  <c r="O33" i="23"/>
  <c r="G33" i="23" s="1"/>
  <c r="J5" i="23"/>
  <c r="O28" i="23"/>
  <c r="G28" i="23" s="1"/>
  <c r="O7" i="23" l="1"/>
  <c r="G7" i="23" s="1"/>
  <c r="O24" i="23"/>
  <c r="G24" i="23" s="1"/>
  <c r="O23" i="23"/>
  <c r="G23" i="23" s="1"/>
  <c r="O21" i="23"/>
  <c r="G21" i="23" s="1"/>
  <c r="O22" i="23"/>
  <c r="G22" i="23" s="1"/>
  <c r="O19" i="23"/>
  <c r="G19" i="23" s="1"/>
  <c r="O18" i="23"/>
  <c r="G18" i="23" s="1"/>
  <c r="O17" i="23"/>
  <c r="G17" i="23" s="1"/>
  <c r="O48" i="23" l="1"/>
  <c r="O12" i="23"/>
  <c r="G12" i="23" s="1"/>
  <c r="O14" i="23"/>
  <c r="G14" i="23" s="1"/>
  <c r="O15" i="23"/>
  <c r="G15" i="23" s="1"/>
  <c r="O13" i="23"/>
  <c r="G13" i="23" s="1"/>
  <c r="O11" i="23"/>
  <c r="G11" i="23" s="1"/>
  <c r="O58" i="23" l="1"/>
  <c r="O57" i="23"/>
  <c r="O56" i="23"/>
  <c r="O55" i="23"/>
  <c r="O54" i="23"/>
  <c r="O53" i="23"/>
  <c r="O52" i="23"/>
  <c r="O51" i="23"/>
  <c r="O50" i="23"/>
  <c r="O49" i="23"/>
  <c r="W5" i="23"/>
  <c r="O47" i="23"/>
  <c r="O46" i="23"/>
  <c r="O45" i="23"/>
  <c r="O44" i="23"/>
  <c r="O43" i="23"/>
  <c r="O42" i="23"/>
  <c r="O41" i="23"/>
  <c r="O40" i="23"/>
  <c r="O39" i="23"/>
  <c r="O38" i="23"/>
  <c r="O37" i="23"/>
  <c r="O36" i="23"/>
  <c r="O35" i="23"/>
  <c r="O32" i="23"/>
  <c r="G32" i="23" s="1"/>
  <c r="O31" i="23"/>
  <c r="O30" i="23"/>
  <c r="G30" i="23" s="1"/>
  <c r="G29" i="23"/>
  <c r="O27" i="23"/>
  <c r="G27" i="23" s="1"/>
  <c r="O26" i="23"/>
  <c r="G26" i="23" s="1"/>
  <c r="G25" i="23"/>
  <c r="O20" i="23"/>
  <c r="G20" i="23" s="1"/>
  <c r="O16" i="23"/>
  <c r="G16" i="23" s="1"/>
  <c r="O10" i="23"/>
  <c r="G10" i="23" s="1"/>
  <c r="Q5" i="23"/>
  <c r="O9" i="23"/>
  <c r="G9" i="23" s="1"/>
  <c r="O8" i="23"/>
  <c r="G8" i="23" s="1"/>
  <c r="AE5" i="23"/>
  <c r="AD5" i="23"/>
  <c r="AC5" i="23"/>
  <c r="AB5" i="23"/>
  <c r="AA5" i="23"/>
  <c r="Z5" i="23"/>
  <c r="Y5" i="23"/>
  <c r="X5" i="23"/>
  <c r="V5" i="23"/>
  <c r="U5" i="23"/>
  <c r="S5" i="23"/>
  <c r="R5" i="23"/>
  <c r="P5" i="23"/>
  <c r="I5" i="23"/>
  <c r="J4" i="13"/>
  <c r="I4" i="13"/>
  <c r="H4" i="13"/>
  <c r="G5" i="23" l="1"/>
  <c r="O5" i="23"/>
  <c r="T5" i="23"/>
  <c r="L4" i="13"/>
  <c r="F4" i="13" l="1"/>
  <c r="K8" i="13"/>
  <c r="G8" i="13" s="1"/>
  <c r="K9" i="13"/>
  <c r="G9" i="13" s="1"/>
  <c r="K10" i="13"/>
  <c r="G10" i="13" s="1"/>
  <c r="K11" i="13"/>
  <c r="G11" i="13" s="1"/>
  <c r="K12" i="13"/>
  <c r="G12" i="13" s="1"/>
  <c r="K13" i="13"/>
  <c r="G13" i="13" s="1"/>
  <c r="K14" i="13"/>
  <c r="G14" i="13" s="1"/>
  <c r="K16" i="13"/>
  <c r="G16" i="13" s="1"/>
  <c r="K19" i="13"/>
  <c r="G19" i="13" s="1"/>
  <c r="K20" i="13"/>
  <c r="G20" i="13" s="1"/>
  <c r="K21" i="13"/>
  <c r="G21" i="13" s="1"/>
  <c r="K22" i="13"/>
  <c r="G22" i="13" s="1"/>
  <c r="K23" i="13"/>
  <c r="G23" i="13" s="1"/>
  <c r="K24" i="13"/>
  <c r="G24" i="13" s="1"/>
  <c r="K25" i="13"/>
  <c r="G25" i="13" s="1"/>
  <c r="K26" i="13"/>
  <c r="G26" i="13" s="1"/>
  <c r="K27" i="13"/>
  <c r="G27" i="13" s="1"/>
  <c r="K28" i="13"/>
  <c r="G28" i="13" s="1"/>
  <c r="K30" i="13"/>
  <c r="G30" i="13" s="1"/>
  <c r="K31" i="13"/>
  <c r="G31" i="13" s="1"/>
  <c r="K32" i="13"/>
  <c r="G32" i="13" s="1"/>
  <c r="K33" i="13"/>
  <c r="G33" i="13" s="1"/>
  <c r="K34" i="13"/>
  <c r="G34" i="13" s="1"/>
  <c r="K35" i="13"/>
  <c r="G35" i="13" s="1"/>
  <c r="K37" i="13"/>
  <c r="G37" i="13" s="1"/>
  <c r="K39" i="13"/>
  <c r="G39" i="13" s="1"/>
  <c r="K40" i="13"/>
  <c r="G40" i="13" s="1"/>
  <c r="K41" i="13"/>
  <c r="G41" i="13" s="1"/>
  <c r="K42" i="13"/>
  <c r="G42" i="13" s="1"/>
  <c r="K43" i="13"/>
  <c r="G43" i="13" s="1"/>
  <c r="K44" i="13"/>
  <c r="G44" i="13" s="1"/>
  <c r="K45" i="13"/>
  <c r="G45" i="13" s="1"/>
  <c r="K46" i="13"/>
  <c r="G46" i="13" s="1"/>
  <c r="K6" i="13"/>
  <c r="G6" i="13" s="1"/>
  <c r="N4" i="13" l="1"/>
  <c r="O4" i="13"/>
  <c r="R4" i="13"/>
  <c r="T4" i="13"/>
  <c r="U4" i="13"/>
  <c r="V4" i="13"/>
  <c r="W4" i="13"/>
  <c r="X4" i="13"/>
  <c r="Y4" i="13"/>
  <c r="Z4" i="13"/>
  <c r="AA4" i="13"/>
  <c r="S38" i="13" l="1"/>
  <c r="K38" i="13" s="1"/>
  <c r="G38" i="13" s="1"/>
  <c r="S36" i="13"/>
  <c r="K36" i="13" s="1"/>
  <c r="G36" i="13" s="1"/>
  <c r="S29" i="13"/>
  <c r="K29" i="13" s="1"/>
  <c r="G29" i="13" s="1"/>
  <c r="Q18" i="13"/>
  <c r="P18" i="13"/>
  <c r="P17" i="13"/>
  <c r="K17" i="13" s="1"/>
  <c r="G17" i="13" s="1"/>
  <c r="Q15" i="13"/>
  <c r="K15" i="13" s="1"/>
  <c r="G15" i="13" s="1"/>
  <c r="M7" i="13"/>
  <c r="K7" i="13" s="1"/>
  <c r="K18" i="13" l="1"/>
  <c r="G18" i="13" s="1"/>
  <c r="G7" i="13"/>
  <c r="G4" i="13" s="1"/>
  <c r="K4" i="13"/>
  <c r="Q4" i="13"/>
  <c r="S4" i="13"/>
  <c r="P4" i="13"/>
  <c r="M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Paul.Cereghino</author>
  </authors>
  <commentList>
    <comment ref="C5" authorId="0" shapeId="0" xr:uid="{00000000-0006-0000-0100-000001000000}">
      <text>
        <r>
          <rPr>
            <b/>
            <sz val="9"/>
            <color indexed="81"/>
            <rFont val="Tahoma"/>
            <charset val="1"/>
          </rPr>
          <t>Category is generally equivalent to RCO Salmon Programs Cost Categories.</t>
        </r>
        <r>
          <rPr>
            <sz val="9"/>
            <color indexed="81"/>
            <rFont val="Tahoma"/>
            <charset val="1"/>
          </rPr>
          <t xml:space="preserve">
</t>
        </r>
      </text>
    </comment>
    <comment ref="D5" authorId="0" shapeId="0" xr:uid="{00000000-0006-0000-0100-000002000000}">
      <text>
        <r>
          <rPr>
            <sz val="9"/>
            <color indexed="81"/>
            <rFont val="Tahoma"/>
            <family val="2"/>
          </rPr>
          <t xml:space="preserve">Use pull down menu to select from among federal object classes
</t>
        </r>
      </text>
    </comment>
    <comment ref="E5" authorId="0" shapeId="0" xr:uid="{00000000-0006-0000-0100-000003000000}">
      <text>
        <r>
          <rPr>
            <sz val="9"/>
            <color indexed="81"/>
            <rFont val="Tahoma"/>
            <family val="2"/>
          </rPr>
          <t xml:space="preserve">Describe the deliverable or cost in short but precise language, using quantities where appropriate.
</t>
        </r>
      </text>
    </comment>
    <comment ref="F5" authorId="0" shapeId="0" xr:uid="{00000000-0006-0000-0100-000004000000}">
      <text>
        <r>
          <rPr>
            <sz val="9"/>
            <color indexed="81"/>
            <rFont val="Tahoma"/>
            <family val="2"/>
          </rPr>
          <t xml:space="preserve">Total cost is the sum of secured and unsecured funding for the line item in question.
</t>
        </r>
      </text>
    </comment>
    <comment ref="G5" authorId="0" shapeId="0" xr:uid="{00000000-0006-0000-0100-000005000000}">
      <text>
        <r>
          <rPr>
            <sz val="9"/>
            <color indexed="81"/>
            <rFont val="Tahoma"/>
            <family val="2"/>
          </rPr>
          <t>Unsecured costs are all known costs where a funding source has not provided written assurance of funding.</t>
        </r>
      </text>
    </comment>
    <comment ref="K5" authorId="0" shapeId="0" xr:uid="{00000000-0006-0000-0100-000006000000}">
      <text>
        <r>
          <rPr>
            <sz val="9"/>
            <color indexed="81"/>
            <rFont val="Tahoma"/>
            <charset val="1"/>
          </rPr>
          <t xml:space="preserve">Secured funding summarizes all funding identified to the right.  Please only include funding where written assurance has been provided.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Elting</author>
    <author>Paul.Cereghino</author>
  </authors>
  <commentList>
    <comment ref="F5" authorId="0" shapeId="0" xr:uid="{2D1EA0D9-47A9-4E7A-9450-897C255A6232}">
      <text>
        <r>
          <rPr>
            <b/>
            <sz val="9"/>
            <color indexed="81"/>
            <rFont val="Tahoma"/>
            <charset val="1"/>
          </rPr>
          <t>Ryan Elting:</t>
        </r>
        <r>
          <rPr>
            <sz val="9"/>
            <color indexed="81"/>
            <rFont val="Tahoma"/>
            <charset val="1"/>
          </rPr>
          <t xml:space="preserve">
Total for Phase 1</t>
        </r>
      </text>
    </comment>
    <comment ref="C6" authorId="1" shapeId="0" xr:uid="{00000000-0006-0000-0300-000001000000}">
      <text>
        <r>
          <rPr>
            <b/>
            <sz val="9"/>
            <color indexed="81"/>
            <rFont val="Tahoma"/>
            <charset val="1"/>
          </rPr>
          <t>Category is generally equivalent to RCO Salmon Programs Cost Categories.</t>
        </r>
        <r>
          <rPr>
            <sz val="9"/>
            <color indexed="81"/>
            <rFont val="Tahoma"/>
            <charset val="1"/>
          </rPr>
          <t xml:space="preserve">
</t>
        </r>
      </text>
    </comment>
    <comment ref="D6" authorId="1" shapeId="0" xr:uid="{00000000-0006-0000-0300-000002000000}">
      <text>
        <r>
          <rPr>
            <sz val="9"/>
            <color indexed="81"/>
            <rFont val="Tahoma"/>
            <family val="2"/>
          </rPr>
          <t xml:space="preserve">Use pull down menu to select from among federal object classes
</t>
        </r>
      </text>
    </comment>
    <comment ref="E6" authorId="1" shapeId="0" xr:uid="{00000000-0006-0000-0300-000003000000}">
      <text>
        <r>
          <rPr>
            <sz val="9"/>
            <color indexed="81"/>
            <rFont val="Tahoma"/>
            <family val="2"/>
          </rPr>
          <t xml:space="preserve">Describe the deliverable or cost in short but precise language, using quantities where appropriate.
</t>
        </r>
      </text>
    </comment>
    <comment ref="F6" authorId="1" shapeId="0" xr:uid="{00000000-0006-0000-0300-000004000000}">
      <text>
        <r>
          <rPr>
            <sz val="9"/>
            <color indexed="81"/>
            <rFont val="Tahoma"/>
            <family val="2"/>
          </rPr>
          <t xml:space="preserve">Total cost is the sum of secured and unsecured funding for the line item in question.
</t>
        </r>
      </text>
    </comment>
    <comment ref="G6" authorId="1" shapeId="0" xr:uid="{00000000-0006-0000-0300-000005000000}">
      <text>
        <r>
          <rPr>
            <sz val="9"/>
            <color indexed="81"/>
            <rFont val="Tahoma"/>
            <family val="2"/>
          </rPr>
          <t>Unsecured costs are all known costs where a funding source has not provided written assurance of funding.</t>
        </r>
      </text>
    </comment>
    <comment ref="O6" authorId="1" shapeId="0" xr:uid="{00000000-0006-0000-0300-000006000000}">
      <text>
        <r>
          <rPr>
            <sz val="9"/>
            <color indexed="81"/>
            <rFont val="Tahoma"/>
            <charset val="1"/>
          </rPr>
          <t xml:space="preserve">Secured funding summarizes all funding identified on the right.  Please only include funding where written assurance has been provided.
</t>
        </r>
      </text>
    </comment>
  </commentList>
</comments>
</file>

<file path=xl/sharedStrings.xml><?xml version="1.0" encoding="utf-8"?>
<sst xmlns="http://schemas.openxmlformats.org/spreadsheetml/2006/main" count="888" uniqueCount="442">
  <si>
    <t>Cultural resources</t>
  </si>
  <si>
    <t>Other</t>
  </si>
  <si>
    <t>Permits</t>
  </si>
  <si>
    <t>Data collection</t>
  </si>
  <si>
    <t>Preliminary design</t>
  </si>
  <si>
    <t>Final design</t>
  </si>
  <si>
    <t>Administrative</t>
  </si>
  <si>
    <t>Easement</t>
  </si>
  <si>
    <t>Appraisal</t>
  </si>
  <si>
    <t>Appraisal Review</t>
  </si>
  <si>
    <t>Boundary Line Adjustment</t>
  </si>
  <si>
    <t>Cultural Resources</t>
  </si>
  <si>
    <t>Demolition</t>
  </si>
  <si>
    <t>Environmental Audit</t>
  </si>
  <si>
    <t>Fencing</t>
  </si>
  <si>
    <t>Noxious Weed Control</t>
  </si>
  <si>
    <t>Relocation</t>
  </si>
  <si>
    <t>Stewardship Plan</t>
  </si>
  <si>
    <t>Survey</t>
  </si>
  <si>
    <t>Equipment</t>
  </si>
  <si>
    <t>Instream Habitat</t>
  </si>
  <si>
    <t>Riparian</t>
  </si>
  <si>
    <t>Site Stewardship</t>
  </si>
  <si>
    <t>Water Quality</t>
  </si>
  <si>
    <t xml:space="preserve">Conceptual design </t>
  </si>
  <si>
    <t>Land</t>
  </si>
  <si>
    <t>Baseline Documentation</t>
  </si>
  <si>
    <t>Closing, recording, taxes, and title</t>
  </si>
  <si>
    <t>Indirect</t>
  </si>
  <si>
    <t>Estuary/Nearshore</t>
  </si>
  <si>
    <t>Feasibility and Alternatives Analysis</t>
  </si>
  <si>
    <t xml:space="preserve">Indirect </t>
  </si>
  <si>
    <t>Permit Fees</t>
  </si>
  <si>
    <t>Assessments</t>
  </si>
  <si>
    <t xml:space="preserve">Fish Passage </t>
  </si>
  <si>
    <t>Fish Screening</t>
  </si>
  <si>
    <t>Instream Flow</t>
  </si>
  <si>
    <t xml:space="preserve">Upland Habitat and Sediment </t>
  </si>
  <si>
    <t>Stakeholder Facilitation</t>
  </si>
  <si>
    <t>Description</t>
  </si>
  <si>
    <t>Unsecured</t>
  </si>
  <si>
    <t>Purchase of 104.32 acres Inglin Farm</t>
  </si>
  <si>
    <t>Purchase 24.72 acres Stubbs/PCSWM</t>
  </si>
  <si>
    <t>Riparian buffer planting plan</t>
  </si>
  <si>
    <t>Salaries and Benefits</t>
  </si>
  <si>
    <t>Conceptual Alternatives Analysis NSD</t>
  </si>
  <si>
    <t>Geotech, groundwater, temp</t>
  </si>
  <si>
    <t>Permit level designs, specifications and quantities</t>
  </si>
  <si>
    <t>Expanded APE to accommodate design revisions</t>
  </si>
  <si>
    <t xml:space="preserve">Project Management </t>
  </si>
  <si>
    <t>Vehicle Mileage</t>
  </si>
  <si>
    <t>SPSSEG project manager time to prepare and revise application documents</t>
  </si>
  <si>
    <t xml:space="preserve">Consultant demolition material assessment and designation of waste streams </t>
  </si>
  <si>
    <t xml:space="preserve">CRA, Monitoring Plan, IDP, negotiations </t>
  </si>
  <si>
    <t>Cultural monitoring</t>
  </si>
  <si>
    <t>Demo 11 dairy buildings</t>
  </si>
  <si>
    <t>Community/Landowner Engagement</t>
  </si>
  <si>
    <t>Direct Allocation</t>
  </si>
  <si>
    <t>Water diversion, work area isolation, fish removal</t>
  </si>
  <si>
    <t>Engineering  construction inspection</t>
  </si>
  <si>
    <t>Construction inspection and monitoring, contract and contractor management</t>
  </si>
  <si>
    <t>Bid specs, bid ad, contract award and negotiations, pre-con</t>
  </si>
  <si>
    <t>Appraisal documentation on Inglin/PCD and Stubbs/PCSWM properties</t>
  </si>
  <si>
    <t xml:space="preserve">Phase </t>
  </si>
  <si>
    <t xml:space="preserve">Measure water elevations and temperature in side channel, main channel and groundwater </t>
  </si>
  <si>
    <t>Post project assessments</t>
  </si>
  <si>
    <t xml:space="preserve">Data Collection </t>
  </si>
  <si>
    <t>Acquire Y3 post project Lidar and TIR</t>
  </si>
  <si>
    <t>Build and maintain salmon interpretive trail</t>
  </si>
  <si>
    <t>Object Class</t>
  </si>
  <si>
    <t>Engineering support for permits</t>
  </si>
  <si>
    <t>Wetland assessment</t>
  </si>
  <si>
    <t>Conserve Farmland</t>
  </si>
  <si>
    <t>Purchase Development Rights</t>
  </si>
  <si>
    <t>Improve Agricultural Drainage</t>
  </si>
  <si>
    <t xml:space="preserve">Complete Designs </t>
  </si>
  <si>
    <t>Obtain Permits</t>
  </si>
  <si>
    <t>Plant maintenance</t>
  </si>
  <si>
    <t>Education and Outreach</t>
  </si>
  <si>
    <t>Present on project results and benefits to region</t>
  </si>
  <si>
    <t>Preliminary APE and CRA Report AT</t>
  </si>
  <si>
    <t>Project Management SPSSEG</t>
  </si>
  <si>
    <t xml:space="preserve">Pre-construction designs following regulatory review and modeling </t>
  </si>
  <si>
    <t>Project management for agency review and consultations</t>
  </si>
  <si>
    <t>Consultant hydraulic modeling, rise analysis and quantity calcs</t>
  </si>
  <si>
    <t>Monitor and maintain plantings</t>
  </si>
  <si>
    <t>Due Diligence, legal, and real estate transactions</t>
  </si>
  <si>
    <t>Fees to local jurisdictions (7 local permits)</t>
  </si>
  <si>
    <t>PCD Planning, site preparation, invasive weed control, riparian and floodplain planting, site maintenance, and volunteer management 36-50 acres</t>
  </si>
  <si>
    <t xml:space="preserve">Remove 80-span creosote, pile bridge over the 60-foot wide South Prairie Creek channel and replace new 36' span bridge over 8-foot wide spring creek. </t>
  </si>
  <si>
    <t>Install 5 large mainstem and 115 side channel and floodplain wood structures</t>
  </si>
  <si>
    <t>Construct/connect 2,600 linear feet of side channel and restore/connect 20 acres of wetland</t>
  </si>
  <si>
    <t xml:space="preserve">Water Storage </t>
  </si>
  <si>
    <t xml:space="preserve">Increase Flood Resiliency </t>
  </si>
  <si>
    <t>Acquire/Retire Water Rights</t>
  </si>
  <si>
    <t>Floodplain Restoration</t>
  </si>
  <si>
    <t>Water Right</t>
  </si>
  <si>
    <t>Architectural and Engineering</t>
  </si>
  <si>
    <t>Flood Resilient Farm Infrastructure</t>
  </si>
  <si>
    <t>Drainage Improvements</t>
  </si>
  <si>
    <t xml:space="preserve">Public Access </t>
  </si>
  <si>
    <t>Phase</t>
  </si>
  <si>
    <t>Category</t>
  </si>
  <si>
    <t>Protect Nearshore Habitat</t>
  </si>
  <si>
    <t>Protect Freshwater Habitat</t>
  </si>
  <si>
    <t>Purchase Flood Prone Property</t>
  </si>
  <si>
    <t>Outreach &amp; Coordination</t>
  </si>
  <si>
    <t>Restore Nearshore</t>
  </si>
  <si>
    <t>Assessment/Feasibility</t>
  </si>
  <si>
    <t>Fish Passage</t>
  </si>
  <si>
    <t>Floodplain/Instream Process</t>
  </si>
  <si>
    <t>Riparian Forest</t>
  </si>
  <si>
    <t>Upland Habitats</t>
  </si>
  <si>
    <t>Reduce Flood Hazard</t>
  </si>
  <si>
    <t>Levee Setback</t>
  </si>
  <si>
    <t xml:space="preserve">Low Impact Development </t>
  </si>
  <si>
    <t>Access &amp; Interpretation</t>
  </si>
  <si>
    <t>Learning Report</t>
  </si>
  <si>
    <t>Project Evaluation</t>
  </si>
  <si>
    <t>Stewardship</t>
  </si>
  <si>
    <t>Planting Aftercare</t>
  </si>
  <si>
    <t>Steward</t>
  </si>
  <si>
    <t>Acquire</t>
  </si>
  <si>
    <t>Purpose</t>
  </si>
  <si>
    <t>Development</t>
  </si>
  <si>
    <t>Estuary and Salmon Restoration Program</t>
  </si>
  <si>
    <t>Floodplains by Design</t>
  </si>
  <si>
    <t>NOAA Community-based Restoration</t>
  </si>
  <si>
    <t xml:space="preserve">USFWS National Wetlands </t>
  </si>
  <si>
    <t>Water Quality Coordinated Programs</t>
  </si>
  <si>
    <t>PCD</t>
  </si>
  <si>
    <t>Pierce County</t>
  </si>
  <si>
    <t xml:space="preserve">Pierce County </t>
  </si>
  <si>
    <t>Puyallup Tribe</t>
  </si>
  <si>
    <t>SPSSEG</t>
  </si>
  <si>
    <t>Forest Service</t>
  </si>
  <si>
    <t>FbD</t>
  </si>
  <si>
    <t>WSCC</t>
  </si>
  <si>
    <t>NEP</t>
  </si>
  <si>
    <t>RCO</t>
  </si>
  <si>
    <t>Permit Application Materials</t>
  </si>
  <si>
    <t>Plant Production</t>
  </si>
  <si>
    <r>
      <t>RCO 02-1584 A</t>
    </r>
    <r>
      <rPr>
        <b/>
        <sz val="8"/>
        <color theme="1"/>
        <rFont val="Calibri"/>
        <family val="2"/>
        <scheme val="minor"/>
      </rPr>
      <t xml:space="preserve"> PCD</t>
    </r>
  </si>
  <si>
    <r>
      <t xml:space="preserve">PCD Grant? </t>
    </r>
    <r>
      <rPr>
        <b/>
        <sz val="8"/>
        <color theme="1"/>
        <rFont val="Calibri"/>
        <family val="2"/>
        <scheme val="minor"/>
      </rPr>
      <t>PCD</t>
    </r>
  </si>
  <si>
    <r>
      <t xml:space="preserve">Pierce County A </t>
    </r>
    <r>
      <rPr>
        <b/>
        <sz val="8"/>
        <color theme="1"/>
        <rFont val="Calibri"/>
        <family val="2"/>
        <scheme val="minor"/>
      </rPr>
      <t>Pierce County</t>
    </r>
  </si>
  <si>
    <r>
      <t xml:space="preserve">Pierce County 13-90722 D </t>
    </r>
    <r>
      <rPr>
        <b/>
        <sz val="8"/>
        <color theme="1"/>
        <rFont val="Calibri"/>
        <family val="2"/>
        <scheme val="minor"/>
      </rPr>
      <t>SPSSEG</t>
    </r>
  </si>
  <si>
    <r>
      <t xml:space="preserve">Puyallup Tribe D </t>
    </r>
    <r>
      <rPr>
        <b/>
        <sz val="8"/>
        <color theme="1"/>
        <rFont val="Calibri"/>
        <family val="2"/>
        <scheme val="minor"/>
      </rPr>
      <t>SPSSEG</t>
    </r>
  </si>
  <si>
    <r>
      <t xml:space="preserve">Pierce County 14-92261 D </t>
    </r>
    <r>
      <rPr>
        <b/>
        <sz val="8"/>
        <color theme="1"/>
        <rFont val="Calibri"/>
        <family val="2"/>
        <scheme val="minor"/>
      </rPr>
      <t>SPSSEG</t>
    </r>
  </si>
  <si>
    <r>
      <t>RCO 14-1504 D</t>
    </r>
    <r>
      <rPr>
        <b/>
        <sz val="8"/>
        <color theme="1"/>
        <rFont val="Calibri"/>
        <family val="2"/>
        <scheme val="minor"/>
      </rPr>
      <t xml:space="preserve"> SPSSEG</t>
    </r>
  </si>
  <si>
    <r>
      <t xml:space="preserve">RCO 15-1224 R </t>
    </r>
    <r>
      <rPr>
        <b/>
        <sz val="8"/>
        <color theme="1"/>
        <rFont val="Calibri"/>
        <family val="2"/>
        <scheme val="minor"/>
      </rPr>
      <t>SPSSEG</t>
    </r>
  </si>
  <si>
    <r>
      <t xml:space="preserve">RCO 16-1577 R </t>
    </r>
    <r>
      <rPr>
        <b/>
        <sz val="8"/>
        <color theme="1"/>
        <rFont val="Calibri"/>
        <family val="2"/>
        <scheme val="minor"/>
      </rPr>
      <t>SPSSEG</t>
    </r>
  </si>
  <si>
    <r>
      <t xml:space="preserve">NTA 1158 </t>
    </r>
    <r>
      <rPr>
        <b/>
        <sz val="8"/>
        <color theme="1"/>
        <rFont val="Calibri"/>
        <family val="2"/>
        <scheme val="minor"/>
      </rPr>
      <t>SPSSEG</t>
    </r>
  </si>
  <si>
    <r>
      <t xml:space="preserve">Value of Donated Wood (USDA FS) </t>
    </r>
    <r>
      <rPr>
        <b/>
        <sz val="8"/>
        <color theme="1"/>
        <rFont val="Calibri"/>
        <family val="2"/>
        <scheme val="minor"/>
      </rPr>
      <t>SPSSEG</t>
    </r>
  </si>
  <si>
    <r>
      <t>Coastal Protection Funds</t>
    </r>
    <r>
      <rPr>
        <b/>
        <sz val="8"/>
        <color theme="1"/>
        <rFont val="Calibri"/>
        <family val="2"/>
        <scheme val="minor"/>
      </rPr>
      <t xml:space="preserve"> PCD</t>
    </r>
  </si>
  <si>
    <r>
      <t xml:space="preserve">Conservation Commission </t>
    </r>
    <r>
      <rPr>
        <b/>
        <sz val="8"/>
        <color theme="1"/>
        <rFont val="Calibri"/>
        <family val="2"/>
        <scheme val="minor"/>
      </rPr>
      <t>PCD</t>
    </r>
  </si>
  <si>
    <r>
      <t xml:space="preserve">Pierce County FbD </t>
    </r>
    <r>
      <rPr>
        <b/>
        <sz val="8"/>
        <color theme="1"/>
        <rFont val="Calibri"/>
        <family val="2"/>
        <scheme val="minor"/>
      </rPr>
      <t>SPSSEG</t>
    </r>
  </si>
  <si>
    <r>
      <t xml:space="preserve">Puyallup Tribe </t>
    </r>
    <r>
      <rPr>
        <b/>
        <sz val="8"/>
        <color theme="1"/>
        <rFont val="Calibri"/>
        <family val="2"/>
        <scheme val="minor"/>
      </rPr>
      <t>SPSSEG</t>
    </r>
  </si>
  <si>
    <r>
      <t xml:space="preserve">Ecology 319 Centennial </t>
    </r>
    <r>
      <rPr>
        <b/>
        <sz val="8"/>
        <color theme="1"/>
        <rFont val="Calibri"/>
        <family val="2"/>
        <scheme val="minor"/>
      </rPr>
      <t>PCD</t>
    </r>
  </si>
  <si>
    <t>Project:</t>
  </si>
  <si>
    <t>Data Steward:</t>
  </si>
  <si>
    <t>Contact Info:</t>
  </si>
  <si>
    <t>Version Date:</t>
  </si>
  <si>
    <t>Source &gt;</t>
  </si>
  <si>
    <t>Recipient &gt;</t>
  </si>
  <si>
    <t>South Prairie Creek Floodplain Restoration</t>
  </si>
  <si>
    <t>Secured</t>
  </si>
  <si>
    <t>?</t>
  </si>
  <si>
    <t>Prosp.</t>
  </si>
  <si>
    <t>Grand Total</t>
  </si>
  <si>
    <t>Total Cost</t>
  </si>
  <si>
    <t>Use the enclosed master budget template in lieu of the whole project budget included in the RFP.  Indicate ESRP funding request in a prospective funding column.</t>
  </si>
  <si>
    <t xml:space="preserve">Identify the funding request in in a prospective column, and use a pivot table to summarize the tasks included in the funding request by object class for SF424.  Use Task and Description for organizing budget narrative. </t>
  </si>
  <si>
    <t>If the project is part of a multi-year agreement, use one column for each funding action.  Use pivot table to generate object class summary for use in SF424 reporting.  Use task and description for budget narrative.</t>
  </si>
  <si>
    <t>Federal Object Classes</t>
  </si>
  <si>
    <t>Kristin Williamson</t>
  </si>
  <si>
    <t>kristinw@spsseg.org, 360-412-0808</t>
  </si>
  <si>
    <t>Sum of Total Cost</t>
  </si>
  <si>
    <t>1. Acquire</t>
  </si>
  <si>
    <t>2. Design</t>
  </si>
  <si>
    <t>4. Steward</t>
  </si>
  <si>
    <t>Prospect A</t>
  </si>
  <si>
    <t>Prospect B</t>
  </si>
  <si>
    <t>Prospect C</t>
  </si>
  <si>
    <t>Using This Spreadsheet</t>
  </si>
  <si>
    <t>Start Year &gt;</t>
  </si>
  <si>
    <t>Project Totals &gt;&gt;</t>
  </si>
  <si>
    <t>Funding A</t>
  </si>
  <si>
    <t>Funding B</t>
  </si>
  <si>
    <t>Funding C</t>
  </si>
  <si>
    <t>Funding D</t>
  </si>
  <si>
    <t>Funding E</t>
  </si>
  <si>
    <t xml:space="preserve">Funding F  </t>
  </si>
  <si>
    <t>Funding G</t>
  </si>
  <si>
    <t>Funding H</t>
  </si>
  <si>
    <t>Funding I</t>
  </si>
  <si>
    <t>Funding J</t>
  </si>
  <si>
    <t>Funding K</t>
  </si>
  <si>
    <t>Funding L</t>
  </si>
  <si>
    <t>Funding M</t>
  </si>
  <si>
    <t>Funding N</t>
  </si>
  <si>
    <t>Funding O</t>
  </si>
  <si>
    <t>Funding P</t>
  </si>
  <si>
    <t>PRISM Category; Fee simple acquisition of land title.</t>
  </si>
  <si>
    <t>PRISM Category; Systematic evaluation of land condition to allow enforcement of protections.</t>
  </si>
  <si>
    <t>PRISM Category; Change to legal parcel boundary to create exact parcel desired for transaction.</t>
  </si>
  <si>
    <t>PRISM Category; Removal of structures.</t>
  </si>
  <si>
    <t>PRISM Category; Costs associated with relocating existing tenants from land.</t>
  </si>
  <si>
    <t>PRISM Category; Installation of signage indicating ownership and protections.</t>
  </si>
  <si>
    <t>PRISM Category; Development of a written document and agreements among partners to achieve protections.</t>
  </si>
  <si>
    <t>PRISM Category; State-regulated method for determining jurisdictional wetland boundaries.</t>
  </si>
  <si>
    <t>FbD Metrics not in PRISM; Communications with interested parties that have an interest in the site.</t>
  </si>
  <si>
    <t>PRISM Category; Costs incurred by project sponsor associated with managing the grant.</t>
  </si>
  <si>
    <t>PRISM Category; Costs of business by the project sponsor described as a percentage of other costs.</t>
  </si>
  <si>
    <t>SRFB-related metric not in PRISM;</t>
  </si>
  <si>
    <t>Potential Streamflow Restoration Metric; Acquisition of the right to withdraw water.</t>
  </si>
  <si>
    <t>(blank)</t>
  </si>
  <si>
    <t>Coordinated Budget Standard</t>
  </si>
  <si>
    <t>Programs</t>
  </si>
  <si>
    <t>Use the budget standard as an attachement to your EAGL application.  Indicate your funding request in a prospective funding column</t>
  </si>
  <si>
    <t>SRFB-related metric not in PRISM;  Collection and processing of remote-sensing or field data.</t>
  </si>
  <si>
    <t>SRFB-related metric not in PRISM;  Work resulting in a report that consideres multiple design alternatives, or factors that affect feasibility of project alternatives.</t>
  </si>
  <si>
    <t>PRISM Category; Work resulting in a project layout, but that doesn't include engenering calculations, or that may have unresolved feasibility issues.</t>
  </si>
  <si>
    <t>PRISM Category; Work resulting in a project layout and specifications sufficient to complete feasibility or regulatory review, or other impacts assessment.</t>
  </si>
  <si>
    <t>PRISM Category;   Production of desing products sufficient for contracting.</t>
  </si>
  <si>
    <t>SRFB-related metric not in PRISM;  A kind of data collection resulting in field marking and documentation of elevations and dimension on site.</t>
  </si>
  <si>
    <t>PRISM Category;  Costs associated with the completion of surveys, research, production of reports, and consultation with appropriate authorities over the potential for the existance of protected cultural resources under state or federal law.</t>
  </si>
  <si>
    <t>FbD Metrics not in PRISM; Communications with parties that have a legal or social interest in the site.  May include communications and facilitation of involvement in desgin.</t>
  </si>
  <si>
    <t>SRFB-related metric not in PRISM; Development and management of permit application products, above and beyond design development necessary for project implementation.  JARPA, SEPA, SWPP etc.</t>
  </si>
  <si>
    <t>SRFB-related metric not in PRISM;  Costs of fees for permit applications.</t>
  </si>
  <si>
    <t>SRFB-related metric not in PRISM;  Additional time required for development of additional project information through the permit process.</t>
  </si>
  <si>
    <t>PRISM Category;  prevention of fish entrainment in irrigation water withdrawals</t>
  </si>
  <si>
    <t>PRISM Category;  restoration of fish passage where it is constrained</t>
  </si>
  <si>
    <t>PRISM Category;  restoration of areas influenced by salinity or tides</t>
  </si>
  <si>
    <t>PRISM Category;  actions that increase in-stream flow</t>
  </si>
  <si>
    <t>PRISM Category;  actions that increase habitat functions for fish within channels</t>
  </si>
  <si>
    <t>PRISM Category; Pre-Restoration Acquisition and Nursery Operations, projects that develop infrastructure or enable production of restoration plant materials.</t>
  </si>
  <si>
    <t>FbD Metrics not in PRISM; removal of development and infrastructure for land to enable restoration</t>
  </si>
  <si>
    <t>Potential Streamflow Restoration Metric; a type of instream flow project that stores water for infiltration, later release, or to substitute for irrigation diversion</t>
  </si>
  <si>
    <t>FbD Metrics not in PRISM; may combine instream and riparian actions that increase floodplain functions</t>
  </si>
  <si>
    <t>FbD Metrics not in PRISM; modificaiton or construction of flood control structures to reduce flood hazard</t>
  </si>
  <si>
    <t xml:space="preserve">PRISM Category; actions outside of the riparian zone to restore ecosystem services and reduce anthropogenic sediment inputs </t>
  </si>
  <si>
    <t>PRISM Category; construction observation or other activities related to cultural resource protection</t>
  </si>
  <si>
    <t>PRISM Category; costs associated with securing or enforcing permit conditions</t>
  </si>
  <si>
    <t>PRISM Category;  costs for professional design development or supervision during the construction phase</t>
  </si>
  <si>
    <t>PRISM Category;  construction phase costs associated with management of grants or funding agreements</t>
  </si>
  <si>
    <t>PRISM Category; Costs incurred during the construction phase for operations of an institution, like facilities, human resources, or insurance; may require an agreement or documentation.</t>
  </si>
  <si>
    <t>FbD Metrics not in PRISM;  development of agricultural infrastructure that is designed to resist or adapt to flooding, including topgraphic work, irrigation, transportation, or flood corridor development</t>
  </si>
  <si>
    <t>FbD Metrics not in PRISM;  development of agricultural infrastructure that manages storm water levels in a production systems, commonly using drain tile or ditches</t>
  </si>
  <si>
    <t>FbD Metrics not in PRISM; infrastructure to support public access or use of a site, such as trails, parking, interpretation, and bathrooms</t>
  </si>
  <si>
    <t>New Category; Post construction data collection resulting in field marking and documentation of elevations and dimension on site.</t>
  </si>
  <si>
    <t>New Category;  A professional analysis of post-project conditions that combines data discovery and collection, calculations or analysis and production of some kind of geologic, hydrologic, or hydraulic report.</t>
  </si>
  <si>
    <t>New Category; on-site collection and processing of data to make comparisons or track condition over time</t>
  </si>
  <si>
    <t>New Category; aftercare of plantings including weed control, irrigation, inspection, and supplemental planting</t>
  </si>
  <si>
    <t>New Category; effort to promote the project to the public or to professional communities</t>
  </si>
  <si>
    <t>New Category; actions to protect site functions over time</t>
  </si>
  <si>
    <t>2. Travel</t>
  </si>
  <si>
    <t>3. Equipment</t>
  </si>
  <si>
    <t>4. Supplies</t>
  </si>
  <si>
    <t>5. Contractual</t>
  </si>
  <si>
    <t>6. Construction</t>
  </si>
  <si>
    <t>7. Other</t>
  </si>
  <si>
    <t>8. Indirect Charges</t>
  </si>
  <si>
    <t>1. Personnel</t>
  </si>
  <si>
    <t xml:space="preserve">8. Indirect </t>
  </si>
  <si>
    <t>Percentage or 8. Indirect rate?</t>
  </si>
  <si>
    <t>Notes</t>
  </si>
  <si>
    <t>Includes Personnel &amp; Fringe</t>
  </si>
  <si>
    <t>Useful for land costs</t>
  </si>
  <si>
    <t>Typically requires negotiated rate</t>
  </si>
  <si>
    <t>Template Stewards: tara.galuska@rco.wa.gov , paul.r.cereghino@noaa.gov</t>
  </si>
  <si>
    <t xml:space="preserve">This template is designed for a project developer to use a single budget worksheet to apply for multiple grants, track and report project funding over a project life cycle, easily generate funding request budgets, and communicate with funders and stakeholders.  A single shared budget is anticipated to increase administration efficiency from projects that depend on multiple funding sources, and provide programs a basis for ooordinating review, reporting, grant administration, and match documentation </t>
  </si>
  <si>
    <t>Livestock water facility</t>
  </si>
  <si>
    <t>Stream Restoration</t>
  </si>
  <si>
    <t>Site Planning</t>
  </si>
  <si>
    <t>Monitoring and maintenance</t>
  </si>
  <si>
    <t>Water quality monitoring</t>
  </si>
  <si>
    <t>Lake restoration</t>
  </si>
  <si>
    <t>Livestock exclusion fencing</t>
  </si>
  <si>
    <t>Livestock feeding BMPs</t>
  </si>
  <si>
    <t>Conservation-based tillage systems</t>
  </si>
  <si>
    <t>Technical Assistance</t>
  </si>
  <si>
    <t>Site-specific plans</t>
  </si>
  <si>
    <t>Grant Administration</t>
  </si>
  <si>
    <t>WQC Category; activities include workshops, site visits, site specific recommendations for water quality improvements</t>
  </si>
  <si>
    <t>WQC Category; conservation planning for water quality improvement, planting and maintenance plans, this may include recommendations for specific BMPs, eligible NRCS FOTG</t>
  </si>
  <si>
    <t>WQC Category: installation of large wood, channel modification or re-establishement, culvert removal, bank stabilization (using any materials beyond plants).</t>
  </si>
  <si>
    <t>WQC Category: implementation of no-till/reduced till cost-share and equipment purchase/rental programs</t>
  </si>
  <si>
    <t>WQC Category: installation of fencing to exclude livestock from riparian buffer</t>
  </si>
  <si>
    <t>WQC Category: installation of alternative water facility when livestock is excluded from surface waters</t>
  </si>
  <si>
    <t>WQC Category: installation of heavy use area protection, waste storage facilities, windbreaks.</t>
  </si>
  <si>
    <t>WQC Category: monitoring of plant survival, invasive species encroachment, and maintenance of restoration sites and/or agricultural BMPs</t>
  </si>
  <si>
    <t>WQC Category: may include surface or groundwater monitoring for project BMP effectiveness monitoring or as part of a broader monitoring program. Quality Assurance Project Plan (QAPP) required.</t>
  </si>
  <si>
    <t>WQC Category: including riparian shorelines, inflows outflows, and conservation of native vegetation</t>
  </si>
  <si>
    <t>PRISM Category; Evaluation of site for cultural resources under state or federal laws.  Includes 05-05 compliance and inadvertant discovery planning.</t>
  </si>
  <si>
    <t>PRISM Category; Careful production of spatial data defining boundaries or features, independent of work for Boundary Line Adjustment, Baseline Documentation, Cultural Resources work, or Environmental Audit.</t>
  </si>
  <si>
    <t xml:space="preserve">FbD Metrics not in PRISM; Communications with landowner and surrounding residents or landowners. </t>
  </si>
  <si>
    <t>PRISM Category; Removal of state or county-listed noxious weeds.  WQC considers this an agricultural BMP, under implementation.</t>
  </si>
  <si>
    <t>FbD Metrics not in PRISM; Communications with landowners or residents surrounding a worksite.  WQC requires landowner agreement prior to implementation.</t>
  </si>
  <si>
    <t>PRISM Category; Process of determining fair market value of property or land use.  WQC lumps appraisal and other pre-acquisition categories as Due Diligence.</t>
  </si>
  <si>
    <t>PRISM Category; Process of evaluating if appraisal process is consistent with best practice.  WQC lumps appraisal and other pre-acquisition categories as Due Diligence.</t>
  </si>
  <si>
    <t>PRISM Category; Execution of deed that restricts land use; WQC lumps easement and land costs as property purchase</t>
  </si>
  <si>
    <t>Protect Water Resources</t>
  </si>
  <si>
    <t>Task Administration</t>
  </si>
  <si>
    <t>Plan/Design</t>
  </si>
  <si>
    <t>SRFB-related metric not in PRISM; May include data collection as part of an interated process that combines data discovery and collection, calculations or analysis and production of some kind of geologic, hydrologic, or hydraulic report.  WQC: Technical assistance may also include assessments.</t>
  </si>
  <si>
    <t>PRISM/WQC Category;  Costs for high cost items or smaller cost durable goods that are easily sold (following agency rules).</t>
  </si>
  <si>
    <t>PRISM/WQC Category; Costs specifically associated with managing grant contracts or agreeements.</t>
  </si>
  <si>
    <t>PRISM/WQC Category;  Costs incurred during operations of an institution, like facilities, human resources, or insurance; may require an agreement or documentation.</t>
  </si>
  <si>
    <r>
      <t xml:space="preserve">PRISM Category;  actions that restore structure or composition of vegetation on uplands adjacent to wetlands or stream channels. </t>
    </r>
    <r>
      <rPr>
        <sz val="11"/>
        <color theme="1"/>
        <rFont val="Calibri"/>
        <family val="2"/>
        <scheme val="minor"/>
      </rPr>
      <t>WQC category; same as PRISM, with emphasis on native tree and shrub species to provide shade. Include bank stabilization if only plants are used (rock, earthworks, etc are in stream restoration category)</t>
    </r>
  </si>
  <si>
    <r>
      <t xml:space="preserve">PRISM Category; actions to reduce impacts to water quality; </t>
    </r>
    <r>
      <rPr>
        <sz val="11"/>
        <color theme="1"/>
        <rFont val="Calibri"/>
        <family val="2"/>
        <scheme val="minor"/>
      </rPr>
      <t>WQC: applications for WQC must select a more specific category.</t>
    </r>
  </si>
  <si>
    <t>Wetland Restoration/Creation</t>
  </si>
  <si>
    <t>PRISM Category; restoration of wetland functions; WQC different types of wetland work may qualify for different kinds of assistance.</t>
  </si>
  <si>
    <t>WQC cost;  administrative costs related to the project work</t>
  </si>
  <si>
    <t>Data Collection</t>
  </si>
  <si>
    <t>Goal</t>
  </si>
  <si>
    <t>Secure Permits</t>
  </si>
  <si>
    <t>Levee Construction</t>
  </si>
  <si>
    <t>PRISM Category;  actions to prevent erosion of habitat functions at a restored site over time;</t>
  </si>
  <si>
    <r>
      <t xml:space="preserve">Use the budget standard as an attachement to your EAGL application.  Indicate your funding request in a prospective funding column. </t>
    </r>
    <r>
      <rPr>
        <sz val="11"/>
        <color theme="1"/>
        <rFont val="Calibri"/>
        <family val="2"/>
        <scheme val="minor"/>
      </rPr>
      <t>Please contact Fund Coordinator or your financial manager with questions. In line item descriptions: describe item AND specify your EAGL task # and deliverable number.  All construction costs included in a water quality applicaiton should be for the purpose of water quality.</t>
    </r>
  </si>
  <si>
    <t>Agricultural BMPs</t>
  </si>
  <si>
    <t>Signage</t>
  </si>
  <si>
    <t>Wetland Delineation</t>
  </si>
  <si>
    <t>PRISM Category; Fees charged by service providers or a county or municipality for transaction, including recording fees, taxes and title insurance.</t>
  </si>
  <si>
    <t>Closing Costs</t>
  </si>
  <si>
    <t>PRISM Category; Evaluation of the potential for contamination.  WQC lumps appraisal and other pre-acquisition categories as Due Diligence.  Also called Environmental Asssment.</t>
  </si>
  <si>
    <t>PRISM Category; Construction of fencing to achieve protection values.  WQC considers this an agricultural BMP under implementation.</t>
  </si>
  <si>
    <t>Implement</t>
  </si>
  <si>
    <t>3. Implement</t>
  </si>
  <si>
    <t>Goal Definition</t>
  </si>
  <si>
    <t>Category Definition (provided for general guidance; specifications may vary by grant program)</t>
  </si>
  <si>
    <t>Prevent conversion of farmland to other use that prevents future agriculture</t>
  </si>
  <si>
    <t>Prevent or reduce construction of residential units</t>
  </si>
  <si>
    <t>Prevent degradation of streams, river, or wetlands.</t>
  </si>
  <si>
    <t>Prevent degradation of beaches, embayments or estuaries</t>
  </si>
  <si>
    <t>Acquire parcels with high risk of repeated flood damages.</t>
  </si>
  <si>
    <t>Prevent water withdrawals that affect aquatic ecosystems.</t>
  </si>
  <si>
    <t>Protect water quality or landscape hydrology.</t>
  </si>
  <si>
    <t>Gather information necessary to make planning or design decisions.</t>
  </si>
  <si>
    <t>Develop the composition and configuraiton of features within a parcel or set of parcels.</t>
  </si>
  <si>
    <t>Apply for and secure local, state, and federal permits.</t>
  </si>
  <si>
    <t>Insure public and private parties understand and support a project</t>
  </si>
  <si>
    <t xml:space="preserve">Complete deisng work necessary </t>
  </si>
  <si>
    <t>Lansdcape Planning</t>
  </si>
  <si>
    <t>Develop strategies and tactics for managing landscape condition (typically a watershed)</t>
  </si>
  <si>
    <t>Floodplain/Instream Processes</t>
  </si>
  <si>
    <t>Flood Storage</t>
  </si>
  <si>
    <t>To capture and store water that would otherwise contribute to a flood hazard</t>
  </si>
  <si>
    <t>To prevent fish impacts caused by water withdrawal or diversion</t>
  </si>
  <si>
    <t>To improve habitat formation in an alluvial system and its floodplain</t>
  </si>
  <si>
    <t>To restore processes, structures and functions in beaches, embayments and estuaries.</t>
  </si>
  <si>
    <t>To allow fish passage where streams cross transportation or water storage infrastructure</t>
  </si>
  <si>
    <t>To restore and support forest development adjacent to acquatic habitats</t>
  </si>
  <si>
    <t>Any action intended to prevent flood impacts</t>
  </si>
  <si>
    <t>Increase the area affected by riverflooding free from the influence of flood defences.</t>
  </si>
  <si>
    <t>To remove or mitigate structures or processes that degrade water quality.</t>
  </si>
  <si>
    <t>To restore soils and land cover.</t>
  </si>
  <si>
    <t>Wetlands Restoration</t>
  </si>
  <si>
    <t>To restore wetland processes, structure or function.</t>
  </si>
  <si>
    <t>Improve control over ground water level to enable agricultural production.</t>
  </si>
  <si>
    <t>Enhance development using features that restore natural site hydrology.</t>
  </si>
  <si>
    <t>Actions which increase the abilty of local communities to quickly recover from flood impacts.</t>
  </si>
  <si>
    <t>To increase the recreational value of a site.</t>
  </si>
  <si>
    <t>Riparian Restoration</t>
  </si>
  <si>
    <t>Support for infrastructure or actions that reduce the negetive impacts of agriculture of natural resources.</t>
  </si>
  <si>
    <t>Actions to observe a project over time.</t>
  </si>
  <si>
    <t>Development of products to summarize and present learning from proejct evaluation</t>
  </si>
  <si>
    <t>Minor actions to observe and maintaing project effectiveness over time.</t>
  </si>
  <si>
    <t>Stewardship specifically focused on sustaining new native plantings until they are "free to grow"</t>
  </si>
  <si>
    <t>Phase-Goal-Category Look-up Menus *DO NOT EDIT*</t>
  </si>
  <si>
    <t>Goal (Task in PRISM)</t>
  </si>
  <si>
    <r>
      <t xml:space="preserve">These lists are consulted by the drop-down menus in the master spreadsheet.  The definition describes the origin of the term.  Some Tasks and Category names have been shortened or simplified to keep the master sheet less cluttered.  There is some unresolved tension, in that PRISM includes some minor construction/implementation activities within the acquisition phase for convenience, and PRISM also requires a nested definition of goals and categories for implementation phase for the purpose of associating costs with metrics.  Otherwise we are avoiding integration of metrics into the budget.  We avoided the use of the term TASK in the budget structure, as EAGL-based programs use tasks to roll up costs,  define deliverables, and set schedules.  We understand that for the purpose of different applications, several line items may be part of a single schedule deliverable.  We are defering coordination of schedule and deliverable at this time.  </t>
    </r>
    <r>
      <rPr>
        <b/>
        <sz val="11"/>
        <rFont val="Calibri"/>
        <family val="2"/>
        <scheme val="minor"/>
      </rPr>
      <t>The Eligibility of goals/tasks and categories may vary by program.  Please refer to program specific guidance for details.</t>
    </r>
  </si>
  <si>
    <t>Version 1.0 was developed in collaboration with Kristin Williamson and South Puget Sound Salmon Enhancement Group and NOAA Restoration Center, with financial and technical support from RCO's Salmon Program (SRFB), the Estuary and Salmon Restoration Program (ESRP), and Floodplains by Design.  Additional information about project status is included in the Phase-Goal-Category Lookup tab.</t>
  </si>
  <si>
    <r>
      <t xml:space="preserve">The whole project budget should reflect </t>
    </r>
    <r>
      <rPr>
        <b/>
        <sz val="11"/>
        <color theme="1"/>
        <rFont val="Calibri"/>
        <family val="2"/>
        <scheme val="minor"/>
      </rPr>
      <t>current project status based on secured funding</t>
    </r>
    <r>
      <rPr>
        <sz val="11"/>
        <color theme="1"/>
        <rFont val="Calibri"/>
        <family val="2"/>
        <scheme val="minor"/>
      </rPr>
      <t>.  The whole project budget should be updated, and date-stamped to define changes in project budget over time.  Erase the EXAMPLE tabs when starting your project.</t>
    </r>
  </si>
  <si>
    <t>You do not need to project future project costs unless as required or requested by  grant programs.  We understand future project costs are always speculative and are not fixed.  Future versions could include the status of a line-item cost (e.g. speculative, estimated, contracted, as-built) if this seems useful.</t>
  </si>
  <si>
    <t>The following programs support the use of the standard conservation project budget.  If you are aware of additional programs that would be interested in the conservation budget standard, please contact the template stewards.</t>
  </si>
  <si>
    <t>RCO's Salmon Programs including Puget Sound Acquisition and Restoration</t>
  </si>
  <si>
    <t>Use the budget standard as the Cost Estimate project attachment during technical review (you only need this budget document as your Cost Estimate OR the Manual 18 Cost Estimate, NOT both).  Use the “description” field to provide more details on the task, or provide quantities/hours and unit costs when applicable.</t>
  </si>
  <si>
    <t>DRAFT Version 1.0 05-05-2020</t>
  </si>
  <si>
    <t>ESRP 2020 Request</t>
  </si>
  <si>
    <t>ESRP</t>
  </si>
  <si>
    <r>
      <t xml:space="preserve">In general, project data are entered into white cells.  </t>
    </r>
    <r>
      <rPr>
        <b/>
        <sz val="11"/>
        <color theme="1"/>
        <rFont val="Calibri"/>
        <family val="2"/>
        <scheme val="minor"/>
      </rPr>
      <t>Grey cells</t>
    </r>
    <r>
      <rPr>
        <sz val="11"/>
        <color theme="1"/>
        <rFont val="Calibri"/>
        <family val="2"/>
        <scheme val="minor"/>
      </rPr>
      <t xml:space="preserve"> are calculated.  </t>
    </r>
    <r>
      <rPr>
        <b/>
        <sz val="11"/>
        <color theme="1"/>
        <rFont val="Calibri"/>
        <family val="2"/>
        <scheme val="minor"/>
      </rPr>
      <t>Colored cells</t>
    </r>
    <r>
      <rPr>
        <sz val="11"/>
        <color theme="1"/>
        <rFont val="Calibri"/>
        <family val="2"/>
        <scheme val="minor"/>
      </rPr>
      <t xml:space="preserve"> have drop-down menus to maintain data consistency, and enable roll-up using pivot tables.  </t>
    </r>
    <r>
      <rPr>
        <b/>
        <u/>
        <sz val="11"/>
        <color theme="1"/>
        <rFont val="Calibri"/>
        <family val="2"/>
        <scheme val="minor"/>
      </rPr>
      <t>To create a new cost item row</t>
    </r>
    <r>
      <rPr>
        <sz val="11"/>
        <color theme="1"/>
        <rFont val="Calibri"/>
        <family val="2"/>
        <scheme val="minor"/>
      </rPr>
      <t>, copy a row in the correct phase, and insert the copied row into the same phase.  Then delete the old contents.  This is necessary to 1) include the new row within the source data for the pivot table, and 2) to preserve the pull-down menus and other calculations.</t>
    </r>
  </si>
  <si>
    <r>
      <t>Each project developer uses their own methods to define total cost for a line item.  You may chose to include or reference additional sheets.  We recommend you</t>
    </r>
    <r>
      <rPr>
        <b/>
        <sz val="11"/>
        <color theme="1"/>
        <rFont val="Calibri"/>
        <family val="2"/>
        <scheme val="minor"/>
      </rPr>
      <t xml:space="preserve"> provide enough detail in the line item description to support proposal review. </t>
    </r>
    <r>
      <rPr>
        <sz val="11"/>
        <color theme="1"/>
        <rFont val="Calibri"/>
        <family val="2"/>
        <scheme val="minor"/>
      </rPr>
      <t xml:space="preserve"> This may include quantities, and a reference to specific deliverables or tasks defined in other proposal documents.   When funding is secured, a new funding column is populated right of the red line that shows how tasks are allocated among line items.  The Unsecured column is calculated as the difference between total cost column, and all secured funding sources.  Current prospective grants are provided for reference, right of the green line, but are not considered in calculating need or secured funding.  In this way you may prospect for funds, without misrepresenting total costs and secured funds.</t>
    </r>
  </si>
  <si>
    <t xml:space="preserve">To update the Pivot TEMPLATE to reflect new data (it does not do this automatically), go to the Pivot TEMPLATE worksheet, click on the "Data" tab at the top of the screen, and choose "refresh all".   </t>
  </si>
  <si>
    <t>INSTRUCTIONS FOR THIS WORKSHEET</t>
  </si>
  <si>
    <r>
      <t xml:space="preserve">3. </t>
    </r>
    <r>
      <rPr>
        <u/>
        <sz val="10"/>
        <color theme="1"/>
        <rFont val="Calibri"/>
        <family val="2"/>
        <scheme val="minor"/>
      </rPr>
      <t>To create a new cost item row</t>
    </r>
    <r>
      <rPr>
        <sz val="10"/>
        <color theme="1"/>
        <rFont val="Calibri"/>
        <family val="2"/>
        <scheme val="minor"/>
      </rPr>
      <t>, copy a row in the correct phase, and insert the copied row into the same phase.  Then delete the old contents.  This is necessary to 1) include the new row within the source data for the pivot table, and 2) to preserve the pull-down menus and other calculations.</t>
    </r>
  </si>
  <si>
    <r>
      <t>4.  Each project developer uses their own methods to define total cost for a line item.  You may chose to include or reference additional sheets.  We recommend you</t>
    </r>
    <r>
      <rPr>
        <b/>
        <sz val="10"/>
        <color theme="1"/>
        <rFont val="Calibri"/>
        <family val="2"/>
        <scheme val="minor"/>
      </rPr>
      <t xml:space="preserve"> provide enough detail in the line item description to support proposal review. </t>
    </r>
    <r>
      <rPr>
        <sz val="10"/>
        <color theme="1"/>
        <rFont val="Calibri"/>
        <family val="2"/>
        <scheme val="minor"/>
      </rPr>
      <t xml:space="preserve"> This may include quantities, and a reference to specific deliverables or tasks defined in other proposal documents.   When funding is secured, a new funding column is populated right of the red line that shows how tasks are allocated among line items.  The Unsecured column is calculated as the difference between total cost column, and all secured funding sources.  Current prospective grants are provided for reference, right of the green line, but are not considered in calculating need or secured funding.  In this way you may prospect for funds, without misrepresenting total costs and secured funds.</t>
    </r>
  </si>
  <si>
    <r>
      <t xml:space="preserve">1. </t>
    </r>
    <r>
      <rPr>
        <b/>
        <sz val="10"/>
        <color theme="1"/>
        <rFont val="Calibri"/>
        <family val="2"/>
        <scheme val="minor"/>
      </rPr>
      <t>ESRP Applicants must complete and submit a “whole budget worksheet” that presents whole project costs (not just the current phase for which you are requesting funds)</t>
    </r>
    <r>
      <rPr>
        <sz val="10"/>
        <color theme="1"/>
        <rFont val="Calibri"/>
        <family val="2"/>
        <scheme val="minor"/>
      </rPr>
      <t>. We understand the costs for future project phases are always speculative and are not fixed.  Applicants will not be required to meet future cost projections that are outside the proposed phase of work, but this information helps us gauge the extent to which ESRP funding will contribute to completion of the whole project.</t>
    </r>
  </si>
  <si>
    <r>
      <t xml:space="preserve">2. In general, project data are entered into white and purple cells.  </t>
    </r>
    <r>
      <rPr>
        <b/>
        <sz val="10"/>
        <color theme="1"/>
        <rFont val="Calibri"/>
        <family val="2"/>
        <scheme val="minor"/>
      </rPr>
      <t>Purple cells</t>
    </r>
    <r>
      <rPr>
        <sz val="10"/>
        <color theme="1"/>
        <rFont val="Calibri"/>
        <family val="2"/>
        <scheme val="minor"/>
      </rPr>
      <t xml:space="preserve"> are for your ESRP request.  </t>
    </r>
    <r>
      <rPr>
        <b/>
        <sz val="10"/>
        <color theme="1"/>
        <rFont val="Calibri"/>
        <family val="2"/>
        <scheme val="minor"/>
      </rPr>
      <t>Grey cells</t>
    </r>
    <r>
      <rPr>
        <sz val="10"/>
        <color theme="1"/>
        <rFont val="Calibri"/>
        <family val="2"/>
        <scheme val="minor"/>
      </rPr>
      <t xml:space="preserve"> are calculated.  </t>
    </r>
    <r>
      <rPr>
        <b/>
        <sz val="10"/>
        <color theme="1"/>
        <rFont val="Calibri"/>
        <family val="2"/>
        <scheme val="minor"/>
      </rPr>
      <t>Colored cells</t>
    </r>
    <r>
      <rPr>
        <sz val="10"/>
        <color theme="1"/>
        <rFont val="Calibri"/>
        <family val="2"/>
        <scheme val="minor"/>
      </rPr>
      <t xml:space="preserve"> (with the exception of purple cells) have drop-down menus to maintain data consistency, and enable roll-up using pivot tables.  Refer to the "Phase-Goal-Category Lookup" worksheet for definitions associated with drop down menu options.</t>
    </r>
  </si>
  <si>
    <t xml:space="preserve">1.  To update the Pivot TEMPLATE to reflect new data (it does not do this automatically), click on the "Data" tab at the top of the screen, and choose "refresh all".   </t>
  </si>
  <si>
    <t>UNSECURED FUNDING REQUESTS</t>
  </si>
  <si>
    <t xml:space="preserve">SECURED PROJECT FUNDING </t>
  </si>
  <si>
    <t xml:space="preserve">5.  Once you complete your budget, to update the Pivot TEMPLATE to reflect new data (it does not do this automatically), go to the Pivot TEMPLATE worksheet, click on the "Data" tab at the top of the screen, and choose "refresh all". </t>
  </si>
  <si>
    <t>INSTRUCTIONS FOR THIS WORKSHEET (see "READ ME" worksheet for additional background &amp; instruction)</t>
  </si>
  <si>
    <t>** See Instructions at bottom of worksheet**</t>
  </si>
  <si>
    <t>Livingston Bay Protection and Restoration Planning</t>
  </si>
  <si>
    <t>Ryan Elting</t>
  </si>
  <si>
    <t>ryan@wclt.org, 360-222-3310</t>
  </si>
  <si>
    <t>WCLT</t>
  </si>
  <si>
    <t>NTA (EPA)</t>
  </si>
  <si>
    <t>Pacific Birds</t>
  </si>
  <si>
    <t>NFWF</t>
  </si>
  <si>
    <t>SRFB</t>
  </si>
  <si>
    <t>Priority habitat</t>
  </si>
  <si>
    <t>Review appraisal work</t>
  </si>
  <si>
    <t>Primary appraisal work</t>
  </si>
  <si>
    <t>Title insurance, recording, taxes, and escrow fees</t>
  </si>
  <si>
    <t xml:space="preserve">Carsonite posts, gates, and fencing </t>
  </si>
  <si>
    <t>Wetland surveys/reports</t>
  </si>
  <si>
    <t>Landowner negotiations</t>
  </si>
  <si>
    <t xml:space="preserve">Grant reporting/billing </t>
  </si>
  <si>
    <t>Project management</t>
  </si>
  <si>
    <t>Cultural resources surveys</t>
  </si>
  <si>
    <t>Restoration design scenario(s)</t>
  </si>
  <si>
    <t>Property boundary surveys</t>
  </si>
  <si>
    <t>Restoration alternatives analysis</t>
  </si>
  <si>
    <t>Community outreach based on restoration design(s)</t>
  </si>
  <si>
    <t>Property management plan(s)</t>
  </si>
  <si>
    <t>Interpretative signage(s)</t>
  </si>
  <si>
    <t>Chemical and mechanical weed removal</t>
  </si>
  <si>
    <t xml:space="preserve">Environmental hazard assessments </t>
  </si>
  <si>
    <t>Removal of structure</t>
  </si>
  <si>
    <t>Cultural resource survey</t>
  </si>
  <si>
    <t>Survey, permitting, and recording costs for BLA(s)</t>
  </si>
  <si>
    <t>Property baseline report(s)</t>
  </si>
  <si>
    <t xml:space="preserve">Landowner outreach for restoration feasibility </t>
  </si>
  <si>
    <t>Compilation of site specific data and technical studies</t>
  </si>
  <si>
    <t>Engineering surveys and design</t>
  </si>
  <si>
    <t xml:space="preserve">Hydrology and geology </t>
  </si>
  <si>
    <t>Prospect D</t>
  </si>
  <si>
    <t>Prospect E</t>
  </si>
  <si>
    <t>NCWC</t>
  </si>
  <si>
    <t>Prospect F</t>
  </si>
  <si>
    <t xml:space="preserve">Final restoration design </t>
  </si>
  <si>
    <t>Culutural Resoruces survey based on Final design</t>
  </si>
  <si>
    <t>Permits for design work</t>
  </si>
  <si>
    <t>Project worksite restoration</t>
  </si>
  <si>
    <t>Culutral resources surveying</t>
  </si>
  <si>
    <t>Resoration of tidal wetlands</t>
  </si>
  <si>
    <t>Riparian plantings</t>
  </si>
  <si>
    <t>Environmental eduaction and  outreach acitivies</t>
  </si>
  <si>
    <t xml:space="preserve">Restoration monitoring to support adapative managenment </t>
  </si>
  <si>
    <t>Baseline reports and stewardship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</si>
</sst>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38" x14ac:knownFonts="1">
    <font>
      <sz val="11"/>
      <color theme="1"/>
      <name val="Calibri"/>
      <family val="2"/>
      <scheme val="minor"/>
    </font>
    <font>
      <b/>
      <sz val="11"/>
      <color theme="3"/>
      <name val="Calibri"/>
      <family val="2"/>
      <scheme val="minor"/>
    </font>
    <font>
      <sz val="11"/>
      <name val="Calibri"/>
      <family val="2"/>
      <scheme val="minor"/>
    </font>
    <font>
      <i/>
      <sz val="11"/>
      <name val="Calibri"/>
      <family val="2"/>
      <scheme val="minor"/>
    </font>
    <font>
      <sz val="11"/>
      <color theme="1"/>
      <name val="Calibri"/>
      <family val="2"/>
      <scheme val="minor"/>
    </font>
    <font>
      <b/>
      <sz val="11"/>
      <color theme="1"/>
      <name val="Calibri"/>
      <family val="2"/>
      <scheme val="minor"/>
    </font>
    <font>
      <b/>
      <sz val="11"/>
      <name val="Calibri"/>
      <family val="2"/>
      <scheme val="minor"/>
    </font>
    <font>
      <b/>
      <i/>
      <sz val="11"/>
      <name val="Calibri"/>
      <family val="2"/>
      <scheme val="minor"/>
    </font>
    <font>
      <sz val="8"/>
      <color theme="1"/>
      <name val="Calibri"/>
      <family val="2"/>
      <scheme val="minor"/>
    </font>
    <font>
      <b/>
      <sz val="8"/>
      <color theme="1"/>
      <name val="Calibri"/>
      <family val="2"/>
      <scheme val="minor"/>
    </font>
    <font>
      <sz val="8"/>
      <name val="Calibri"/>
      <family val="2"/>
      <scheme val="minor"/>
    </font>
    <font>
      <sz val="12"/>
      <color theme="1"/>
      <name val="Calibri"/>
      <family val="2"/>
      <scheme val="minor"/>
    </font>
    <font>
      <sz val="9"/>
      <color indexed="81"/>
      <name val="Tahoma"/>
      <family val="2"/>
    </font>
    <font>
      <b/>
      <sz val="12"/>
      <color theme="1"/>
      <name val="Calibri"/>
      <family val="2"/>
      <scheme val="minor"/>
    </font>
    <font>
      <i/>
      <sz val="6"/>
      <color theme="1"/>
      <name val="Calibri"/>
      <family val="2"/>
      <scheme val="minor"/>
    </font>
    <font>
      <sz val="9"/>
      <color indexed="81"/>
      <name val="Tahoma"/>
      <charset val="1"/>
    </font>
    <font>
      <b/>
      <sz val="9"/>
      <color indexed="81"/>
      <name val="Tahoma"/>
      <charset val="1"/>
    </font>
    <font>
      <u/>
      <sz val="11"/>
      <color theme="10"/>
      <name val="Calibri"/>
      <family val="2"/>
      <scheme val="minor"/>
    </font>
    <font>
      <b/>
      <sz val="8"/>
      <name val="Calibri"/>
      <family val="2"/>
      <scheme val="minor"/>
    </font>
    <font>
      <sz val="14"/>
      <name val="Arial Black"/>
      <family val="2"/>
    </font>
    <font>
      <b/>
      <sz val="20"/>
      <color theme="9" tint="-0.249977111117893"/>
      <name val="Arial Black"/>
      <family val="2"/>
    </font>
    <font>
      <sz val="11"/>
      <color theme="4" tint="-0.249977111117893"/>
      <name val="Arial Black"/>
      <family val="2"/>
    </font>
    <font>
      <sz val="11"/>
      <color theme="4" tint="-0.249977111117893"/>
      <name val="Calibri"/>
      <family val="2"/>
      <scheme val="minor"/>
    </font>
    <font>
      <b/>
      <i/>
      <sz val="11"/>
      <color theme="5" tint="-0.499984740745262"/>
      <name val="Calibri"/>
      <family val="2"/>
      <scheme val="minor"/>
    </font>
    <font>
      <b/>
      <sz val="14"/>
      <color theme="1"/>
      <name val="Calibri"/>
      <family val="2"/>
      <scheme val="minor"/>
    </font>
    <font>
      <b/>
      <sz val="14"/>
      <color theme="5" tint="-0.249977111117893"/>
      <name val="Arial Black"/>
      <family val="2"/>
    </font>
    <font>
      <b/>
      <sz val="20"/>
      <color theme="4" tint="-0.249977111117893"/>
      <name val="Calibri"/>
      <family val="2"/>
      <scheme val="minor"/>
    </font>
    <font>
      <b/>
      <sz val="11"/>
      <color theme="4" tint="-0.249977111117893"/>
      <name val="Arial Black"/>
      <family val="2"/>
    </font>
    <font>
      <b/>
      <sz val="11"/>
      <color theme="9" tint="-0.249977111117893"/>
      <name val="Arial Black"/>
      <family val="2"/>
    </font>
    <font>
      <sz val="11"/>
      <color rgb="FF0000FF"/>
      <name val="Calibri"/>
      <family val="2"/>
      <scheme val="minor"/>
    </font>
    <font>
      <b/>
      <i/>
      <sz val="11"/>
      <color rgb="FF0000FF"/>
      <name val="Calibri"/>
      <family val="2"/>
      <scheme val="minor"/>
    </font>
    <font>
      <b/>
      <i/>
      <sz val="11"/>
      <color theme="1"/>
      <name val="Calibri"/>
      <family val="2"/>
      <scheme val="minor"/>
    </font>
    <font>
      <i/>
      <sz val="11"/>
      <color theme="1"/>
      <name val="Calibri"/>
      <family val="2"/>
      <scheme val="minor"/>
    </font>
    <font>
      <b/>
      <sz val="14"/>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s>
  <borders count="45">
    <border>
      <left/>
      <right/>
      <top/>
      <bottom/>
      <diagonal/>
    </border>
    <border>
      <left/>
      <right/>
      <top/>
      <bottom style="medium">
        <color theme="4" tint="0.3999755851924192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ck">
        <color rgb="FFFF0000"/>
      </right>
      <top style="thin">
        <color indexed="64"/>
      </top>
      <bottom style="thin">
        <color indexed="64"/>
      </bottom>
      <diagonal/>
    </border>
    <border>
      <left/>
      <right style="thick">
        <color rgb="FF00B050"/>
      </right>
      <top style="thin">
        <color indexed="64"/>
      </top>
      <bottom/>
      <diagonal/>
    </border>
    <border>
      <left/>
      <right style="thick">
        <color rgb="FF00B050"/>
      </right>
      <top/>
      <bottom/>
      <diagonal/>
    </border>
    <border>
      <left/>
      <right style="thick">
        <color rgb="FF00B050"/>
      </right>
      <top/>
      <bottom style="thin">
        <color indexed="64"/>
      </bottom>
      <diagonal/>
    </border>
    <border>
      <left style="thin">
        <color indexed="64"/>
      </left>
      <right style="thick">
        <color rgb="FF00B050"/>
      </right>
      <top/>
      <bottom style="thin">
        <color indexed="64"/>
      </bottom>
      <diagonal/>
    </border>
    <border>
      <left style="thin">
        <color indexed="64"/>
      </left>
      <right style="thick">
        <color rgb="FF00B050"/>
      </right>
      <top style="thin">
        <color indexed="64"/>
      </top>
      <bottom style="thin">
        <color indexed="64"/>
      </bottom>
      <diagonal/>
    </border>
    <border>
      <left style="thin">
        <color indexed="64"/>
      </left>
      <right style="thick">
        <color rgb="FFFF0000"/>
      </right>
      <top/>
      <bottom style="thin">
        <color indexed="64"/>
      </bottom>
      <diagonal/>
    </border>
    <border>
      <left style="thin">
        <color indexed="64"/>
      </left>
      <right style="thick">
        <color rgb="FF00B050"/>
      </right>
      <top style="thin">
        <color indexed="64"/>
      </top>
      <bottom style="medium">
        <color indexed="64"/>
      </bottom>
      <diagonal/>
    </border>
    <border>
      <left/>
      <right style="thin">
        <color indexed="64"/>
      </right>
      <top/>
      <bottom style="medium">
        <color indexed="64"/>
      </bottom>
      <diagonal/>
    </border>
    <border>
      <left style="thin">
        <color indexed="64"/>
      </left>
      <right style="thick">
        <color rgb="FFFF0000"/>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rgb="FFFF0000"/>
      </left>
      <right style="thin">
        <color indexed="64"/>
      </right>
      <top/>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top/>
      <bottom/>
      <diagonal/>
    </border>
  </borders>
  <cellStyleXfs count="4">
    <xf numFmtId="0" fontId="0" fillId="0" borderId="0"/>
    <xf numFmtId="0" fontId="1" fillId="0" borderId="1" applyNumberFormat="0" applyFill="0" applyAlignment="0" applyProtection="0"/>
    <xf numFmtId="44" fontId="4" fillId="0" borderId="0" applyFont="0" applyFill="0" applyBorder="0" applyAlignment="0" applyProtection="0"/>
    <xf numFmtId="0" fontId="17" fillId="0" borderId="0" applyNumberFormat="0" applyFill="0" applyBorder="0" applyAlignment="0" applyProtection="0"/>
  </cellStyleXfs>
  <cellXfs count="258">
    <xf numFmtId="0" fontId="0" fillId="0" borderId="0" xfId="0"/>
    <xf numFmtId="0" fontId="5" fillId="0" borderId="0" xfId="0" applyFont="1"/>
    <xf numFmtId="0" fontId="2" fillId="0" borderId="0" xfId="0" applyFont="1" applyBorder="1" applyAlignment="1"/>
    <xf numFmtId="0" fontId="8" fillId="0" borderId="0" xfId="0" applyFont="1"/>
    <xf numFmtId="0" fontId="8" fillId="0" borderId="0" xfId="0" applyFont="1" applyFill="1" applyAlignment="1">
      <alignment horizontal="center" wrapText="1"/>
    </xf>
    <xf numFmtId="0" fontId="9" fillId="0" borderId="0" xfId="0" applyFont="1"/>
    <xf numFmtId="164" fontId="8" fillId="0" borderId="0" xfId="0" applyNumberFormat="1" applyFont="1"/>
    <xf numFmtId="0" fontId="9" fillId="8" borderId="5" xfId="0" applyFont="1" applyFill="1" applyBorder="1" applyAlignment="1">
      <alignment vertical="center"/>
    </xf>
    <xf numFmtId="0" fontId="9" fillId="3" borderId="5" xfId="0" applyFont="1" applyFill="1" applyBorder="1" applyAlignment="1">
      <alignment vertical="top" wrapText="1"/>
    </xf>
    <xf numFmtId="0" fontId="8" fillId="3" borderId="5" xfId="0" applyFont="1" applyFill="1" applyBorder="1" applyAlignment="1">
      <alignment vertical="top" wrapText="1"/>
    </xf>
    <xf numFmtId="0" fontId="8" fillId="0" borderId="0" xfId="0" applyFont="1" applyBorder="1"/>
    <xf numFmtId="0" fontId="9" fillId="9" borderId="5" xfId="0" applyFont="1" applyFill="1" applyBorder="1" applyAlignment="1">
      <alignment horizontal="left" vertical="top" wrapText="1"/>
    </xf>
    <xf numFmtId="0" fontId="9" fillId="7" borderId="5" xfId="0" applyFont="1" applyFill="1" applyBorder="1" applyAlignment="1">
      <alignment vertical="top" wrapText="1"/>
    </xf>
    <xf numFmtId="0" fontId="8" fillId="7" borderId="5"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4" borderId="5" xfId="0" applyFont="1" applyFill="1" applyBorder="1" applyAlignment="1">
      <alignment vertical="top" wrapText="1"/>
    </xf>
    <xf numFmtId="0" fontId="8" fillId="4" borderId="5" xfId="0" applyFont="1" applyFill="1" applyBorder="1" applyAlignment="1">
      <alignment vertical="top" wrapText="1"/>
    </xf>
    <xf numFmtId="0" fontId="9" fillId="5" borderId="5" xfId="0" applyFont="1" applyFill="1" applyBorder="1" applyAlignment="1">
      <alignment horizontal="left" vertical="top"/>
    </xf>
    <xf numFmtId="0" fontId="9" fillId="6" borderId="5" xfId="0" applyFont="1" applyFill="1" applyBorder="1" applyAlignment="1">
      <alignment vertical="top" wrapText="1"/>
    </xf>
    <xf numFmtId="0" fontId="8" fillId="6" borderId="5" xfId="0" applyFont="1" applyFill="1" applyBorder="1" applyAlignment="1">
      <alignment horizontal="left" vertical="top"/>
    </xf>
    <xf numFmtId="0" fontId="8" fillId="0" borderId="0" xfId="0" applyFont="1" applyAlignment="1">
      <alignment horizontal="right"/>
    </xf>
    <xf numFmtId="0" fontId="9" fillId="10" borderId="0" xfId="0" applyFont="1" applyFill="1" applyAlignment="1">
      <alignment vertical="center"/>
    </xf>
    <xf numFmtId="0" fontId="8" fillId="10" borderId="3" xfId="0" applyFont="1" applyFill="1" applyBorder="1"/>
    <xf numFmtId="0" fontId="8" fillId="10" borderId="14" xfId="0" applyFont="1" applyFill="1" applyBorder="1"/>
    <xf numFmtId="0" fontId="8" fillId="10" borderId="4" xfId="0" applyFont="1" applyFill="1" applyBorder="1"/>
    <xf numFmtId="0" fontId="8" fillId="0" borderId="5" xfId="0" applyFont="1" applyBorder="1" applyAlignment="1">
      <alignment horizontal="center"/>
    </xf>
    <xf numFmtId="0" fontId="8" fillId="10" borderId="0" xfId="0" applyFont="1" applyFill="1" applyAlignment="1">
      <alignment horizontal="right"/>
    </xf>
    <xf numFmtId="164" fontId="8" fillId="0" borderId="5" xfId="0" applyNumberFormat="1" applyFont="1" applyBorder="1" applyAlignment="1">
      <alignment horizontal="right" vertical="center" wrapText="1"/>
    </xf>
    <xf numFmtId="164" fontId="8" fillId="0" borderId="5" xfId="0" applyNumberFormat="1" applyFont="1" applyFill="1" applyBorder="1" applyAlignment="1">
      <alignment horizontal="right" vertical="center"/>
    </xf>
    <xf numFmtId="0" fontId="9" fillId="10" borderId="5" xfId="0" applyFont="1" applyFill="1" applyBorder="1" applyAlignment="1">
      <alignment horizontal="center"/>
    </xf>
    <xf numFmtId="0" fontId="0" fillId="0" borderId="0" xfId="0" pivotButton="1"/>
    <xf numFmtId="0" fontId="14" fillId="0" borderId="5" xfId="0" applyFont="1" applyBorder="1" applyAlignment="1">
      <alignment vertical="top" wrapText="1"/>
    </xf>
    <xf numFmtId="0" fontId="14" fillId="0" borderId="5" xfId="0" applyFont="1" applyFill="1" applyBorder="1" applyAlignment="1">
      <alignment vertical="top" wrapText="1"/>
    </xf>
    <xf numFmtId="0" fontId="14" fillId="0" borderId="5" xfId="0" applyFont="1" applyBorder="1" applyAlignment="1">
      <alignment horizontal="left" vertical="top" wrapText="1"/>
    </xf>
    <xf numFmtId="0" fontId="8" fillId="0" borderId="18" xfId="0" applyFont="1" applyBorder="1" applyAlignment="1">
      <alignment horizontal="center"/>
    </xf>
    <xf numFmtId="44" fontId="0" fillId="0" borderId="0" xfId="0" applyNumberFormat="1"/>
    <xf numFmtId="164" fontId="8" fillId="0" borderId="5" xfId="2" applyNumberFormat="1" applyFont="1" applyBorder="1" applyAlignment="1">
      <alignment horizontal="right" vertical="center" wrapText="1"/>
    </xf>
    <xf numFmtId="164" fontId="10" fillId="0" borderId="5" xfId="0" applyNumberFormat="1" applyFont="1" applyBorder="1" applyAlignment="1">
      <alignment horizontal="right" vertical="center" wrapText="1"/>
    </xf>
    <xf numFmtId="164" fontId="8" fillId="0" borderId="5" xfId="0" applyNumberFormat="1" applyFont="1" applyBorder="1" applyAlignment="1">
      <alignment horizontal="right" vertical="center"/>
    </xf>
    <xf numFmtId="0" fontId="8" fillId="13" borderId="18" xfId="0" applyFont="1" applyFill="1" applyBorder="1" applyAlignment="1">
      <alignment horizontal="center" textRotation="90" wrapText="1"/>
    </xf>
    <xf numFmtId="0" fontId="8" fillId="13" borderId="5" xfId="0" applyFont="1" applyFill="1" applyBorder="1" applyAlignment="1">
      <alignment horizontal="center" textRotation="90" wrapText="1"/>
    </xf>
    <xf numFmtId="0" fontId="8" fillId="3" borderId="5" xfId="0" applyFont="1" applyFill="1" applyBorder="1" applyAlignment="1">
      <alignment horizontal="center" vertical="top" wrapText="1"/>
    </xf>
    <xf numFmtId="0" fontId="8" fillId="7" borderId="5" xfId="0" applyFont="1" applyFill="1" applyBorder="1" applyAlignment="1">
      <alignment horizontal="center" vertical="top" wrapText="1"/>
    </xf>
    <xf numFmtId="0" fontId="8" fillId="4" borderId="5" xfId="0" applyFont="1" applyFill="1" applyBorder="1" applyAlignment="1">
      <alignment horizontal="center" vertical="top" wrapText="1"/>
    </xf>
    <xf numFmtId="0" fontId="8" fillId="6" borderId="5" xfId="0" applyFont="1" applyFill="1" applyBorder="1" applyAlignment="1">
      <alignment horizontal="center" vertical="top" wrapText="1"/>
    </xf>
    <xf numFmtId="164" fontId="9" fillId="12" borderId="5" xfId="0" applyNumberFormat="1" applyFont="1" applyFill="1" applyBorder="1" applyAlignment="1">
      <alignment horizontal="right"/>
    </xf>
    <xf numFmtId="0" fontId="8" fillId="13" borderId="2" xfId="0" applyFont="1" applyFill="1" applyBorder="1" applyAlignment="1">
      <alignment horizontal="center" textRotation="90" wrapText="1"/>
    </xf>
    <xf numFmtId="0" fontId="9" fillId="13" borderId="5" xfId="0" applyFont="1" applyFill="1" applyBorder="1" applyAlignment="1">
      <alignment horizontal="center"/>
    </xf>
    <xf numFmtId="0" fontId="9" fillId="13" borderId="2" xfId="0" applyFont="1" applyFill="1" applyBorder="1" applyAlignment="1">
      <alignment horizontal="center"/>
    </xf>
    <xf numFmtId="0" fontId="8" fillId="13" borderId="5" xfId="0" applyFont="1" applyFill="1" applyBorder="1"/>
    <xf numFmtId="0" fontId="8" fillId="13" borderId="2" xfId="0" applyFont="1" applyFill="1" applyBorder="1"/>
    <xf numFmtId="164" fontId="18" fillId="12" borderId="5" xfId="0" applyNumberFormat="1" applyFont="1" applyFill="1" applyBorder="1"/>
    <xf numFmtId="164" fontId="18" fillId="12" borderId="18" xfId="0" applyNumberFormat="1" applyFont="1" applyFill="1" applyBorder="1"/>
    <xf numFmtId="0" fontId="9" fillId="14" borderId="0" xfId="0" applyFont="1" applyFill="1" applyAlignment="1">
      <alignment horizontal="center"/>
    </xf>
    <xf numFmtId="0" fontId="6" fillId="0" borderId="0" xfId="0" applyFont="1" applyFill="1" applyBorder="1" applyAlignment="1">
      <alignment horizontal="left"/>
    </xf>
    <xf numFmtId="0" fontId="6" fillId="11" borderId="6" xfId="0" applyFont="1" applyFill="1" applyBorder="1" applyAlignment="1">
      <alignment wrapText="1"/>
    </xf>
    <xf numFmtId="0" fontId="21" fillId="0" borderId="0" xfId="0" applyFont="1" applyAlignment="1">
      <alignment vertical="top"/>
    </xf>
    <xf numFmtId="0" fontId="22" fillId="0" borderId="0" xfId="0" applyFont="1" applyAlignment="1">
      <alignment horizontal="left" vertical="top" wrapText="1"/>
    </xf>
    <xf numFmtId="0" fontId="0" fillId="0" borderId="0" xfId="0" applyAlignment="1">
      <alignment horizontal="left" vertical="center" wrapText="1"/>
    </xf>
    <xf numFmtId="0" fontId="6" fillId="11" borderId="6" xfId="0" applyFont="1" applyFill="1" applyBorder="1" applyAlignment="1">
      <alignment horizontal="left" vertical="top" wrapText="1"/>
    </xf>
    <xf numFmtId="0" fontId="2" fillId="13" borderId="9" xfId="0" applyFont="1" applyFill="1" applyBorder="1" applyAlignment="1">
      <alignment horizontal="left" vertical="top" wrapText="1"/>
    </xf>
    <xf numFmtId="0" fontId="0" fillId="13" borderId="9" xfId="0" applyFont="1" applyFill="1" applyBorder="1" applyAlignment="1">
      <alignment horizontal="left" vertical="top" wrapText="1"/>
    </xf>
    <xf numFmtId="0" fontId="0" fillId="13" borderId="20" xfId="0" applyFont="1" applyFill="1" applyBorder="1" applyAlignment="1">
      <alignment horizontal="left" vertical="top" wrapText="1"/>
    </xf>
    <xf numFmtId="0" fontId="0" fillId="13" borderId="11" xfId="0" applyFont="1" applyFill="1" applyBorder="1" applyAlignment="1">
      <alignment horizontal="left" vertical="top" wrapText="1"/>
    </xf>
    <xf numFmtId="0" fontId="0" fillId="13" borderId="10" xfId="0" applyFont="1" applyFill="1" applyBorder="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top" wrapText="1"/>
    </xf>
    <xf numFmtId="0" fontId="8" fillId="3" borderId="5"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6" borderId="5" xfId="0" applyFont="1" applyFill="1" applyBorder="1" applyAlignment="1">
      <alignment horizontal="left" vertical="top" wrapText="1"/>
    </xf>
    <xf numFmtId="0" fontId="25" fillId="0" borderId="0" xfId="0" applyFont="1" applyAlignment="1">
      <alignment horizontal="left" vertical="top"/>
    </xf>
    <xf numFmtId="0" fontId="26" fillId="0" borderId="0" xfId="0" applyFont="1" applyAlignment="1">
      <alignment horizontal="center" vertical="center" wrapText="1"/>
    </xf>
    <xf numFmtId="0" fontId="27" fillId="0" borderId="0" xfId="0" applyFont="1" applyAlignment="1">
      <alignment vertical="top"/>
    </xf>
    <xf numFmtId="0" fontId="28" fillId="0" borderId="0" xfId="0" applyFont="1" applyAlignment="1">
      <alignment vertical="top"/>
    </xf>
    <xf numFmtId="164" fontId="18" fillId="14" borderId="18" xfId="0" applyNumberFormat="1" applyFont="1" applyFill="1" applyBorder="1"/>
    <xf numFmtId="164" fontId="9" fillId="10" borderId="17" xfId="0" applyNumberFormat="1" applyFont="1" applyFill="1" applyBorder="1" applyAlignment="1">
      <alignment horizontal="right" vertical="center" wrapText="1"/>
    </xf>
    <xf numFmtId="0" fontId="9" fillId="13" borderId="21" xfId="0" applyFont="1" applyFill="1" applyBorder="1" applyAlignment="1">
      <alignment horizontal="center"/>
    </xf>
    <xf numFmtId="0" fontId="8" fillId="13" borderId="21" xfId="0" applyFont="1" applyFill="1" applyBorder="1"/>
    <xf numFmtId="164" fontId="9" fillId="12" borderId="21" xfId="0" applyNumberFormat="1" applyFont="1" applyFill="1" applyBorder="1" applyAlignment="1">
      <alignment horizontal="right"/>
    </xf>
    <xf numFmtId="164" fontId="8" fillId="0" borderId="21" xfId="0" applyNumberFormat="1" applyFont="1" applyBorder="1" applyAlignment="1">
      <alignment horizontal="right" vertical="center" wrapText="1"/>
    </xf>
    <xf numFmtId="164" fontId="8" fillId="0" borderId="21" xfId="0" applyNumberFormat="1" applyFont="1" applyFill="1" applyBorder="1" applyAlignment="1">
      <alignment horizontal="right" vertical="center"/>
    </xf>
    <xf numFmtId="164" fontId="8" fillId="0" borderId="21" xfId="0" applyNumberFormat="1" applyFont="1" applyBorder="1" applyAlignment="1">
      <alignment horizontal="right" vertical="center"/>
    </xf>
    <xf numFmtId="164" fontId="9" fillId="10" borderId="18" xfId="0" applyNumberFormat="1" applyFont="1" applyFill="1" applyBorder="1" applyAlignment="1">
      <alignment horizontal="right" vertical="center" wrapText="1"/>
    </xf>
    <xf numFmtId="164" fontId="8" fillId="0" borderId="8" xfId="0" applyNumberFormat="1" applyFont="1" applyBorder="1" applyAlignment="1">
      <alignment horizontal="right" vertical="center" wrapText="1"/>
    </xf>
    <xf numFmtId="0" fontId="9" fillId="11" borderId="15" xfId="0" applyFont="1" applyFill="1" applyBorder="1" applyAlignment="1">
      <alignment horizontal="right"/>
    </xf>
    <xf numFmtId="0" fontId="9" fillId="11" borderId="16" xfId="0" applyFont="1" applyFill="1" applyBorder="1" applyAlignment="1">
      <alignment horizontal="right"/>
    </xf>
    <xf numFmtId="0" fontId="9" fillId="10" borderId="0" xfId="0" applyFont="1" applyFill="1" applyBorder="1" applyAlignment="1">
      <alignment horizontal="right"/>
    </xf>
    <xf numFmtId="0" fontId="9" fillId="13" borderId="18" xfId="0" applyFont="1" applyFill="1" applyBorder="1" applyAlignment="1">
      <alignment horizontal="center"/>
    </xf>
    <xf numFmtId="0" fontId="8" fillId="13" borderId="18" xfId="0" applyFont="1" applyFill="1" applyBorder="1"/>
    <xf numFmtId="164" fontId="9" fillId="14" borderId="17" xfId="0" applyNumberFormat="1" applyFont="1" applyFill="1" applyBorder="1" applyAlignment="1">
      <alignment horizontal="right"/>
    </xf>
    <xf numFmtId="0" fontId="9" fillId="10" borderId="22" xfId="0" applyFont="1" applyFill="1" applyBorder="1" applyAlignment="1">
      <alignment horizontal="right"/>
    </xf>
    <xf numFmtId="0" fontId="9" fillId="10" borderId="23" xfId="0" applyFont="1" applyFill="1" applyBorder="1" applyAlignment="1">
      <alignment horizontal="right"/>
    </xf>
    <xf numFmtId="0" fontId="9" fillId="10" borderId="24" xfId="0" applyFont="1" applyFill="1" applyBorder="1" applyAlignment="1">
      <alignment horizontal="right"/>
    </xf>
    <xf numFmtId="164" fontId="9" fillId="14" borderId="25" xfId="0" applyNumberFormat="1" applyFont="1" applyFill="1" applyBorder="1"/>
    <xf numFmtId="164" fontId="9" fillId="13" borderId="26" xfId="0" applyNumberFormat="1" applyFont="1" applyFill="1" applyBorder="1" applyAlignment="1">
      <alignment horizontal="right" vertical="center" wrapText="1"/>
    </xf>
    <xf numFmtId="0" fontId="9" fillId="8" borderId="8" xfId="0" applyFont="1" applyFill="1" applyBorder="1" applyAlignment="1">
      <alignment vertical="center"/>
    </xf>
    <xf numFmtId="0" fontId="9" fillId="3" borderId="8" xfId="0" applyFont="1" applyFill="1" applyBorder="1" applyAlignment="1">
      <alignment vertical="top" wrapText="1"/>
    </xf>
    <xf numFmtId="0" fontId="8" fillId="3" borderId="8" xfId="0" applyFont="1" applyFill="1" applyBorder="1" applyAlignment="1">
      <alignment vertical="top" wrapText="1"/>
    </xf>
    <xf numFmtId="0" fontId="8" fillId="3" borderId="8" xfId="0" applyFont="1" applyFill="1" applyBorder="1" applyAlignment="1">
      <alignment horizontal="left" vertical="top" wrapText="1"/>
    </xf>
    <xf numFmtId="0" fontId="14" fillId="0" borderId="8" xfId="0" applyFont="1" applyBorder="1" applyAlignment="1">
      <alignment vertical="top" wrapText="1"/>
    </xf>
    <xf numFmtId="164" fontId="9" fillId="13" borderId="25" xfId="0" applyNumberFormat="1" applyFont="1" applyFill="1" applyBorder="1" applyAlignment="1">
      <alignment horizontal="right" vertical="center" wrapText="1"/>
    </xf>
    <xf numFmtId="164" fontId="8" fillId="0" borderId="27" xfId="0" applyNumberFormat="1" applyFont="1" applyBorder="1" applyAlignment="1">
      <alignment horizontal="right" vertical="center" wrapText="1"/>
    </xf>
    <xf numFmtId="164" fontId="8" fillId="0" borderId="8" xfId="2" applyNumberFormat="1" applyFont="1" applyBorder="1" applyAlignment="1">
      <alignment horizontal="right" vertical="center" wrapText="1"/>
    </xf>
    <xf numFmtId="0" fontId="9" fillId="10" borderId="13" xfId="0" applyFont="1" applyFill="1" applyBorder="1" applyAlignment="1">
      <alignment horizontal="center"/>
    </xf>
    <xf numFmtId="0" fontId="9" fillId="11" borderId="28" xfId="0" applyFont="1" applyFill="1" applyBorder="1" applyAlignment="1">
      <alignment horizontal="center" textRotation="90" wrapText="1"/>
    </xf>
    <xf numFmtId="0" fontId="9" fillId="14" borderId="29" xfId="0" applyFont="1" applyFill="1" applyBorder="1" applyAlignment="1">
      <alignment horizontal="center" textRotation="90" wrapText="1"/>
    </xf>
    <xf numFmtId="0" fontId="8" fillId="13" borderId="13" xfId="0" applyFont="1" applyFill="1" applyBorder="1" applyAlignment="1">
      <alignment horizontal="center" textRotation="90" wrapText="1"/>
    </xf>
    <xf numFmtId="0" fontId="8" fillId="13" borderId="30" xfId="0" applyFont="1" applyFill="1" applyBorder="1" applyAlignment="1">
      <alignment horizontal="center" textRotation="90" wrapText="1"/>
    </xf>
    <xf numFmtId="0" fontId="8" fillId="13" borderId="31" xfId="0" applyFont="1" applyFill="1" applyBorder="1" applyAlignment="1">
      <alignment horizontal="center" textRotation="90" wrapText="1"/>
    </xf>
    <xf numFmtId="0" fontId="8" fillId="0" borderId="32" xfId="0" applyFont="1" applyBorder="1"/>
    <xf numFmtId="164" fontId="8" fillId="0" borderId="2" xfId="0" applyNumberFormat="1" applyFont="1" applyBorder="1" applyAlignment="1">
      <alignment horizontal="right" vertical="center" wrapText="1"/>
    </xf>
    <xf numFmtId="164" fontId="8" fillId="0" borderId="18" xfId="0" applyNumberFormat="1" applyFont="1" applyBorder="1" applyAlignment="1">
      <alignment horizontal="right" vertical="center" wrapText="1"/>
    </xf>
    <xf numFmtId="164" fontId="8" fillId="0" borderId="6" xfId="0" applyNumberFormat="1" applyFont="1" applyBorder="1" applyAlignment="1">
      <alignment horizontal="right" vertical="center" wrapText="1"/>
    </xf>
    <xf numFmtId="0" fontId="29" fillId="0" borderId="0" xfId="0" applyFont="1"/>
    <xf numFmtId="0" fontId="29" fillId="0" borderId="0" xfId="0" applyFont="1" applyAlignment="1">
      <alignment vertical="top" wrapText="1"/>
    </xf>
    <xf numFmtId="0" fontId="19" fillId="0" borderId="19" xfId="0" applyFont="1" applyBorder="1" applyAlignment="1">
      <alignment horizontal="left"/>
    </xf>
    <xf numFmtId="0" fontId="6" fillId="11" borderId="6" xfId="0" applyFont="1" applyFill="1" applyBorder="1" applyAlignment="1">
      <alignment horizontal="left" vertical="top"/>
    </xf>
    <xf numFmtId="0" fontId="7" fillId="13" borderId="5" xfId="0" applyFont="1" applyFill="1" applyBorder="1" applyAlignment="1">
      <alignment horizontal="left" vertical="top"/>
    </xf>
    <xf numFmtId="0" fontId="3" fillId="13" borderId="6" xfId="0" applyFont="1" applyFill="1" applyBorder="1" applyAlignment="1">
      <alignment horizontal="left" vertical="top"/>
    </xf>
    <xf numFmtId="0" fontId="3" fillId="13" borderId="7" xfId="0" applyFont="1" applyFill="1" applyBorder="1" applyAlignment="1">
      <alignment horizontal="left" vertical="top"/>
    </xf>
    <xf numFmtId="0" fontId="3" fillId="13" borderId="5" xfId="0" applyFont="1" applyFill="1" applyBorder="1" applyAlignment="1">
      <alignment horizontal="left" vertical="top" wrapText="1"/>
    </xf>
    <xf numFmtId="0" fontId="3" fillId="0" borderId="0" xfId="0" applyFont="1" applyFill="1" applyBorder="1" applyAlignment="1">
      <alignment horizontal="left" vertical="top"/>
    </xf>
    <xf numFmtId="0" fontId="2" fillId="0" borderId="0" xfId="0" applyFont="1" applyBorder="1" applyAlignment="1">
      <alignment horizontal="left" vertical="top"/>
    </xf>
    <xf numFmtId="0" fontId="6" fillId="11" borderId="5" xfId="0" applyFont="1" applyFill="1" applyBorder="1" applyAlignment="1">
      <alignment horizontal="left" vertical="top"/>
    </xf>
    <xf numFmtId="0" fontId="3" fillId="10" borderId="5" xfId="0" applyFont="1" applyFill="1" applyBorder="1" applyAlignment="1">
      <alignment horizontal="left" vertical="top"/>
    </xf>
    <xf numFmtId="0" fontId="5" fillId="11" borderId="6" xfId="0" applyFont="1" applyFill="1" applyBorder="1" applyAlignment="1">
      <alignment horizontal="left" vertical="top"/>
    </xf>
    <xf numFmtId="0" fontId="4" fillId="13" borderId="9" xfId="0" applyFont="1" applyFill="1" applyBorder="1" applyAlignment="1">
      <alignment horizontal="left" vertical="top" wrapText="1"/>
    </xf>
    <xf numFmtId="0" fontId="29" fillId="0" borderId="0" xfId="0" applyFont="1" applyAlignment="1">
      <alignment vertical="top"/>
    </xf>
    <xf numFmtId="0" fontId="0" fillId="0" borderId="0" xfId="0" applyAlignment="1">
      <alignment vertical="top"/>
    </xf>
    <xf numFmtId="0" fontId="31" fillId="13" borderId="6" xfId="0" applyFont="1" applyFill="1" applyBorder="1" applyAlignment="1">
      <alignment horizontal="left" vertical="top"/>
    </xf>
    <xf numFmtId="0" fontId="30" fillId="13" borderId="6" xfId="0" applyFont="1" applyFill="1" applyBorder="1" applyAlignment="1">
      <alignment horizontal="left" vertical="top"/>
    </xf>
    <xf numFmtId="0" fontId="3" fillId="13" borderId="40" xfId="0" applyFont="1" applyFill="1" applyBorder="1" applyAlignment="1">
      <alignment horizontal="left" vertical="top"/>
    </xf>
    <xf numFmtId="0" fontId="7" fillId="13" borderId="8" xfId="0" applyFont="1" applyFill="1" applyBorder="1" applyAlignment="1">
      <alignment horizontal="left" vertical="top" wrapText="1"/>
    </xf>
    <xf numFmtId="0" fontId="3" fillId="13" borderId="8" xfId="0" applyFont="1" applyFill="1" applyBorder="1" applyAlignment="1">
      <alignment horizontal="left" vertical="top" wrapText="1"/>
    </xf>
    <xf numFmtId="0" fontId="3" fillId="13" borderId="40" xfId="0" applyFont="1" applyFill="1" applyBorder="1" applyAlignment="1">
      <alignment horizontal="left" vertical="top" wrapText="1"/>
    </xf>
    <xf numFmtId="0" fontId="29" fillId="13" borderId="0" xfId="1" applyFont="1" applyFill="1" applyBorder="1" applyAlignment="1">
      <alignment horizontal="left" vertical="top" wrapText="1"/>
    </xf>
    <xf numFmtId="0" fontId="3" fillId="0" borderId="6" xfId="0" applyFont="1" applyFill="1" applyBorder="1" applyAlignment="1">
      <alignment horizontal="left" vertical="top"/>
    </xf>
    <xf numFmtId="0" fontId="2" fillId="13" borderId="7" xfId="1" applyFont="1" applyFill="1" applyBorder="1" applyAlignment="1">
      <alignment horizontal="left" vertical="top" wrapText="1"/>
    </xf>
    <xf numFmtId="0" fontId="3" fillId="0" borderId="7" xfId="0" applyFont="1" applyFill="1" applyBorder="1" applyAlignment="1">
      <alignment horizontal="left" vertical="top"/>
    </xf>
    <xf numFmtId="0" fontId="29" fillId="13" borderId="7" xfId="1" applyFont="1" applyFill="1" applyBorder="1" applyAlignment="1">
      <alignment horizontal="left" vertical="top"/>
    </xf>
    <xf numFmtId="0" fontId="29" fillId="13" borderId="7" xfId="1" applyFont="1" applyFill="1" applyBorder="1" applyAlignment="1">
      <alignment horizontal="left" vertical="top" wrapText="1"/>
    </xf>
    <xf numFmtId="0" fontId="29" fillId="13" borderId="40" xfId="1" applyFont="1" applyFill="1" applyBorder="1" applyAlignment="1">
      <alignment horizontal="left" vertical="top" wrapText="1"/>
    </xf>
    <xf numFmtId="0" fontId="7" fillId="13" borderId="6" xfId="0" applyFont="1" applyFill="1" applyBorder="1" applyAlignment="1">
      <alignment horizontal="left" vertical="top" wrapText="1"/>
    </xf>
    <xf numFmtId="0" fontId="7" fillId="13" borderId="7" xfId="0" applyFont="1" applyFill="1" applyBorder="1" applyAlignment="1">
      <alignment horizontal="left" vertical="top" wrapText="1"/>
    </xf>
    <xf numFmtId="0" fontId="7" fillId="13" borderId="40" xfId="0" applyFont="1" applyFill="1" applyBorder="1" applyAlignment="1">
      <alignment horizontal="left" vertical="top" wrapText="1"/>
    </xf>
    <xf numFmtId="0" fontId="3" fillId="13" borderId="16" xfId="0" applyFont="1" applyFill="1" applyBorder="1" applyAlignment="1">
      <alignment horizontal="left" vertical="top" wrapText="1"/>
    </xf>
    <xf numFmtId="0" fontId="2" fillId="13" borderId="16" xfId="1" applyFont="1" applyFill="1" applyBorder="1" applyAlignment="1">
      <alignment horizontal="left" vertical="top" wrapText="1"/>
    </xf>
    <xf numFmtId="0" fontId="29" fillId="13" borderId="16" xfId="1" applyFont="1" applyFill="1" applyBorder="1" applyAlignment="1">
      <alignment horizontal="left" vertical="top" wrapText="1"/>
    </xf>
    <xf numFmtId="0" fontId="7" fillId="13" borderId="15" xfId="0" applyFont="1" applyFill="1" applyBorder="1" applyAlignment="1">
      <alignment horizontal="left" vertical="top" wrapText="1"/>
    </xf>
    <xf numFmtId="0" fontId="7" fillId="13" borderId="16" xfId="0" applyFont="1" applyFill="1" applyBorder="1" applyAlignment="1">
      <alignment horizontal="left" vertical="top" wrapText="1"/>
    </xf>
    <xf numFmtId="0" fontId="7" fillId="13" borderId="29" xfId="0" applyFont="1" applyFill="1" applyBorder="1" applyAlignment="1">
      <alignment horizontal="left" vertical="top" wrapText="1"/>
    </xf>
    <xf numFmtId="0" fontId="19" fillId="0" borderId="19" xfId="0" applyFont="1" applyBorder="1" applyAlignment="1">
      <alignment horizontal="left" wrapText="1"/>
    </xf>
    <xf numFmtId="0" fontId="5" fillId="11" borderId="6" xfId="0" applyFont="1" applyFill="1" applyBorder="1" applyAlignment="1">
      <alignment horizontal="left" vertical="top" wrapText="1"/>
    </xf>
    <xf numFmtId="0" fontId="30" fillId="13" borderId="15" xfId="0" applyFont="1" applyFill="1" applyBorder="1" applyAlignment="1">
      <alignment horizontal="left" vertical="top" wrapText="1"/>
    </xf>
    <xf numFmtId="0" fontId="3" fillId="13" borderId="29" xfId="0" applyFont="1" applyFill="1" applyBorder="1" applyAlignment="1">
      <alignment horizontal="left" vertical="top" wrapText="1"/>
    </xf>
    <xf numFmtId="0" fontId="3" fillId="13" borderId="1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7" xfId="0" applyBorder="1" applyAlignment="1">
      <alignment vertical="top"/>
    </xf>
    <xf numFmtId="0" fontId="32" fillId="13" borderId="6" xfId="0" applyFont="1" applyFill="1" applyBorder="1" applyAlignment="1">
      <alignment horizontal="left" vertical="top" wrapText="1"/>
    </xf>
    <xf numFmtId="0" fontId="32" fillId="13" borderId="5" xfId="0" applyFont="1" applyFill="1" applyBorder="1" applyAlignment="1">
      <alignment horizontal="left" vertical="top" wrapText="1"/>
    </xf>
    <xf numFmtId="0" fontId="7" fillId="12" borderId="5" xfId="0" applyFont="1" applyFill="1" applyBorder="1" applyAlignment="1">
      <alignment horizontal="left" vertical="top"/>
    </xf>
    <xf numFmtId="0" fontId="7" fillId="12" borderId="8" xfId="0" applyFont="1" applyFill="1" applyBorder="1" applyAlignment="1">
      <alignment horizontal="left" vertical="top"/>
    </xf>
    <xf numFmtId="0" fontId="31" fillId="12" borderId="6" xfId="0" applyFont="1" applyFill="1" applyBorder="1" applyAlignment="1">
      <alignment horizontal="left" vertical="top"/>
    </xf>
    <xf numFmtId="0" fontId="31" fillId="12" borderId="5" xfId="0" applyFont="1" applyFill="1" applyBorder="1" applyAlignment="1">
      <alignment horizontal="left" vertical="top"/>
    </xf>
    <xf numFmtId="0" fontId="7" fillId="12" borderId="5" xfId="0" applyFont="1" applyFill="1" applyBorder="1" applyAlignment="1">
      <alignment horizontal="left" vertical="top" wrapText="1"/>
    </xf>
    <xf numFmtId="0" fontId="6" fillId="12" borderId="5" xfId="0" applyFont="1" applyFill="1" applyBorder="1" applyAlignment="1">
      <alignment horizontal="left" vertical="top"/>
    </xf>
    <xf numFmtId="0" fontId="6" fillId="12" borderId="8" xfId="0" applyFont="1" applyFill="1" applyBorder="1" applyAlignment="1">
      <alignment horizontal="left" vertical="top"/>
    </xf>
    <xf numFmtId="0" fontId="6" fillId="12" borderId="18" xfId="0" applyFont="1" applyFill="1" applyBorder="1" applyAlignment="1">
      <alignment horizontal="left" vertical="top"/>
    </xf>
    <xf numFmtId="0" fontId="5" fillId="12" borderId="18" xfId="0" applyFont="1" applyFill="1" applyBorder="1" applyAlignment="1">
      <alignment horizontal="left" vertical="top"/>
    </xf>
    <xf numFmtId="0" fontId="5" fillId="12" borderId="15" xfId="0" applyFont="1" applyFill="1" applyBorder="1" applyAlignment="1">
      <alignment horizontal="left" vertical="top"/>
    </xf>
    <xf numFmtId="0" fontId="6" fillId="12" borderId="31" xfId="0" applyFont="1" applyFill="1" applyBorder="1" applyAlignment="1">
      <alignment horizontal="left" vertical="top"/>
    </xf>
    <xf numFmtId="0" fontId="5" fillId="12" borderId="5" xfId="0" applyFont="1" applyFill="1" applyBorder="1" applyAlignment="1">
      <alignment horizontal="left" vertical="top"/>
    </xf>
    <xf numFmtId="0" fontId="6" fillId="12" borderId="18" xfId="0" applyFont="1" applyFill="1" applyBorder="1" applyAlignment="1">
      <alignment horizontal="left" vertical="top" wrapText="1"/>
    </xf>
    <xf numFmtId="0" fontId="3" fillId="13" borderId="6" xfId="0" applyFont="1" applyFill="1" applyBorder="1" applyAlignment="1">
      <alignment horizontal="left" vertical="top" wrapText="1"/>
    </xf>
    <xf numFmtId="0" fontId="7" fillId="12" borderId="8" xfId="0" applyFont="1" applyFill="1" applyBorder="1" applyAlignment="1">
      <alignment horizontal="left" vertical="top" wrapText="1"/>
    </xf>
    <xf numFmtId="0" fontId="7" fillId="12" borderId="6" xfId="0" applyFont="1" applyFill="1" applyBorder="1" applyAlignment="1">
      <alignment horizontal="left" vertical="top" wrapText="1"/>
    </xf>
    <xf numFmtId="0" fontId="6" fillId="12" borderId="12" xfId="0" applyFont="1" applyFill="1" applyBorder="1" applyAlignment="1">
      <alignment horizontal="left" vertical="top"/>
    </xf>
    <xf numFmtId="0" fontId="6" fillId="12" borderId="5" xfId="0" applyFont="1" applyFill="1" applyBorder="1" applyAlignment="1">
      <alignment horizontal="left" vertical="top" wrapText="1"/>
    </xf>
    <xf numFmtId="0" fontId="6" fillId="12" borderId="18" xfId="1" applyFont="1" applyFill="1" applyBorder="1" applyAlignment="1">
      <alignment horizontal="left" vertical="top" wrapText="1"/>
    </xf>
    <xf numFmtId="0" fontId="5" fillId="12" borderId="18" xfId="1" applyFont="1" applyFill="1" applyBorder="1" applyAlignment="1">
      <alignment horizontal="left" vertical="top" wrapText="1"/>
    </xf>
    <xf numFmtId="0" fontId="6" fillId="12" borderId="12" xfId="1" applyFont="1" applyFill="1" applyBorder="1" applyAlignment="1">
      <alignment horizontal="left" vertical="top" wrapText="1"/>
    </xf>
    <xf numFmtId="0" fontId="5" fillId="12" borderId="5" xfId="0" applyFont="1" applyFill="1" applyBorder="1" applyAlignment="1">
      <alignment horizontal="left" vertical="top" wrapText="1"/>
    </xf>
    <xf numFmtId="0" fontId="5" fillId="12" borderId="18" xfId="0" applyFont="1" applyFill="1" applyBorder="1" applyAlignment="1">
      <alignment horizontal="left" vertical="top" wrapText="1"/>
    </xf>
    <xf numFmtId="164" fontId="9" fillId="14" borderId="18" xfId="0" applyNumberFormat="1" applyFont="1" applyFill="1" applyBorder="1" applyAlignment="1">
      <alignment horizontal="right"/>
    </xf>
    <xf numFmtId="0" fontId="9" fillId="14" borderId="17" xfId="0" applyFont="1" applyFill="1" applyBorder="1" applyAlignment="1">
      <alignment horizontal="center" textRotation="90" wrapText="1"/>
    </xf>
    <xf numFmtId="164" fontId="9" fillId="14" borderId="26" xfId="0" applyNumberFormat="1" applyFont="1" applyFill="1" applyBorder="1"/>
    <xf numFmtId="0" fontId="8" fillId="0" borderId="23" xfId="0" applyFont="1" applyBorder="1"/>
    <xf numFmtId="164" fontId="8" fillId="0" borderId="2" xfId="0" applyNumberFormat="1" applyFont="1" applyFill="1" applyBorder="1" applyAlignment="1">
      <alignment horizontal="right" vertical="center"/>
    </xf>
    <xf numFmtId="164" fontId="8" fillId="0" borderId="2" xfId="0" applyNumberFormat="1" applyFont="1" applyBorder="1" applyAlignment="1">
      <alignment horizontal="right" vertical="center"/>
    </xf>
    <xf numFmtId="164" fontId="18" fillId="14" borderId="42" xfId="0" applyNumberFormat="1" applyFont="1" applyFill="1" applyBorder="1"/>
    <xf numFmtId="0" fontId="9" fillId="14" borderId="43" xfId="0" applyFont="1" applyFill="1" applyBorder="1" applyAlignment="1">
      <alignment horizontal="center" textRotation="90" wrapText="1"/>
    </xf>
    <xf numFmtId="164" fontId="9" fillId="10" borderId="43" xfId="0" applyNumberFormat="1" applyFont="1" applyFill="1" applyBorder="1" applyAlignment="1">
      <alignment horizontal="right" vertical="center" wrapText="1"/>
    </xf>
    <xf numFmtId="0" fontId="8" fillId="0" borderId="44" xfId="0" applyFont="1" applyBorder="1"/>
    <xf numFmtId="0" fontId="33" fillId="6" borderId="34" xfId="0" applyFont="1" applyFill="1" applyBorder="1" applyAlignment="1">
      <alignment vertical="center"/>
    </xf>
    <xf numFmtId="0" fontId="33" fillId="6" borderId="33" xfId="0" applyFont="1" applyFill="1" applyBorder="1" applyAlignment="1">
      <alignment vertical="center"/>
    </xf>
    <xf numFmtId="0" fontId="33" fillId="6" borderId="38" xfId="0" applyFont="1" applyFill="1" applyBorder="1" applyAlignment="1">
      <alignment vertical="center"/>
    </xf>
    <xf numFmtId="0" fontId="33" fillId="6" borderId="39" xfId="0" applyFont="1" applyFill="1" applyBorder="1" applyAlignment="1">
      <alignment vertical="center"/>
    </xf>
    <xf numFmtId="0" fontId="33" fillId="4" borderId="35" xfId="0" applyFont="1" applyFill="1" applyBorder="1" applyAlignment="1">
      <alignment vertical="center" wrapText="1"/>
    </xf>
    <xf numFmtId="0" fontId="33" fillId="4" borderId="16" xfId="0" applyFont="1" applyFill="1" applyBorder="1" applyAlignment="1">
      <alignment vertical="center" wrapText="1"/>
    </xf>
    <xf numFmtId="0" fontId="33" fillId="4" borderId="0" xfId="0" applyFont="1" applyFill="1" applyBorder="1" applyAlignment="1">
      <alignment vertical="center" wrapText="1"/>
    </xf>
    <xf numFmtId="0" fontId="24" fillId="7" borderId="34" xfId="0" applyFont="1" applyFill="1" applyBorder="1" applyAlignment="1">
      <alignment vertical="center" wrapText="1"/>
    </xf>
    <xf numFmtId="0" fontId="24" fillId="7" borderId="33" xfId="0" applyFont="1" applyFill="1" applyBorder="1" applyAlignment="1">
      <alignment vertical="center" wrapText="1"/>
    </xf>
    <xf numFmtId="0" fontId="24" fillId="7" borderId="38" xfId="0" applyFont="1" applyFill="1" applyBorder="1" applyAlignment="1">
      <alignment vertical="center" wrapText="1"/>
    </xf>
    <xf numFmtId="0" fontId="24" fillId="7" borderId="39" xfId="0" applyFont="1" applyFill="1" applyBorder="1" applyAlignment="1">
      <alignment vertical="center" wrapText="1"/>
    </xf>
    <xf numFmtId="0" fontId="33" fillId="3" borderId="36" xfId="0" applyFont="1" applyFill="1" applyBorder="1" applyAlignment="1">
      <alignment vertical="center"/>
    </xf>
    <xf numFmtId="0" fontId="33" fillId="3" borderId="33" xfId="0" applyFont="1" applyFill="1" applyBorder="1" applyAlignment="1">
      <alignment vertical="center"/>
    </xf>
    <xf numFmtId="0" fontId="33" fillId="3" borderId="38" xfId="0" applyFont="1" applyFill="1" applyBorder="1" applyAlignment="1">
      <alignment vertical="center"/>
    </xf>
    <xf numFmtId="0" fontId="33" fillId="3" borderId="39" xfId="0" applyFont="1" applyFill="1" applyBorder="1" applyAlignment="1">
      <alignment vertical="center"/>
    </xf>
    <xf numFmtId="0" fontId="29" fillId="13" borderId="29" xfId="1" applyFont="1" applyFill="1" applyBorder="1" applyAlignment="1">
      <alignment horizontal="left" vertical="top" wrapText="1"/>
    </xf>
    <xf numFmtId="0" fontId="5" fillId="12" borderId="5" xfId="1" applyFont="1" applyFill="1" applyBorder="1" applyAlignment="1">
      <alignment horizontal="left" vertical="top" wrapText="1"/>
    </xf>
    <xf numFmtId="0" fontId="0" fillId="0" borderId="5" xfId="0" pivotButton="1" applyBorder="1"/>
    <xf numFmtId="0" fontId="0" fillId="0" borderId="5" xfId="0" applyBorder="1"/>
    <xf numFmtId="165" fontId="0" fillId="0" borderId="5" xfId="0" applyNumberFormat="1" applyBorder="1"/>
    <xf numFmtId="0" fontId="8" fillId="15" borderId="5" xfId="0" applyFont="1" applyFill="1" applyBorder="1" applyAlignment="1">
      <alignment horizontal="center" textRotation="90" wrapText="1"/>
    </xf>
    <xf numFmtId="164" fontId="8" fillId="15" borderId="5" xfId="0" applyNumberFormat="1" applyFont="1" applyFill="1" applyBorder="1" applyAlignment="1">
      <alignment horizontal="right" vertical="center" wrapText="1"/>
    </xf>
    <xf numFmtId="164" fontId="8" fillId="15" borderId="5" xfId="0" applyNumberFormat="1" applyFont="1" applyFill="1" applyBorder="1" applyAlignment="1">
      <alignment horizontal="right" vertical="center"/>
    </xf>
    <xf numFmtId="0" fontId="8" fillId="13" borderId="5" xfId="0" applyFont="1" applyFill="1" applyBorder="1" applyAlignment="1">
      <alignment horizontal="center"/>
    </xf>
    <xf numFmtId="0" fontId="0" fillId="0" borderId="0" xfId="0"/>
    <xf numFmtId="0" fontId="5" fillId="0" borderId="0" xfId="0" applyFont="1"/>
    <xf numFmtId="0" fontId="8" fillId="10" borderId="0" xfId="0" applyFont="1" applyFill="1" applyBorder="1"/>
    <xf numFmtId="0" fontId="8" fillId="10" borderId="0" xfId="0" applyFont="1" applyFill="1" applyBorder="1" applyAlignment="1"/>
    <xf numFmtId="0" fontId="8" fillId="10" borderId="23" xfId="0" applyFont="1" applyFill="1" applyBorder="1"/>
    <xf numFmtId="0" fontId="9" fillId="10" borderId="0" xfId="0" applyFont="1" applyFill="1"/>
    <xf numFmtId="0" fontId="8" fillId="10" borderId="0" xfId="0" applyFont="1" applyFill="1"/>
    <xf numFmtId="0" fontId="8" fillId="10" borderId="44" xfId="0" applyFont="1" applyFill="1" applyBorder="1"/>
    <xf numFmtId="0" fontId="0" fillId="0" borderId="0" xfId="0" applyBorder="1"/>
    <xf numFmtId="165" fontId="0" fillId="0" borderId="0" xfId="0" applyNumberFormat="1" applyBorder="1"/>
    <xf numFmtId="0" fontId="9" fillId="14" borderId="26" xfId="0" applyFont="1" applyFill="1" applyBorder="1" applyAlignment="1">
      <alignment horizontal="center" textRotation="90" wrapText="1"/>
    </xf>
    <xf numFmtId="164" fontId="9" fillId="14" borderId="5" xfId="0" applyNumberFormat="1" applyFont="1" applyFill="1" applyBorder="1" applyAlignment="1">
      <alignment horizontal="right"/>
    </xf>
    <xf numFmtId="164" fontId="9" fillId="14" borderId="2" xfId="0" applyNumberFormat="1" applyFont="1" applyFill="1" applyBorder="1" applyAlignment="1">
      <alignment horizontal="right"/>
    </xf>
    <xf numFmtId="164" fontId="18" fillId="14" borderId="5" xfId="0" applyNumberFormat="1" applyFont="1" applyFill="1" applyBorder="1"/>
    <xf numFmtId="0" fontId="9" fillId="10" borderId="41" xfId="0" applyFont="1" applyFill="1" applyBorder="1" applyAlignment="1">
      <alignment horizontal="right"/>
    </xf>
    <xf numFmtId="0" fontId="9" fillId="10" borderId="0" xfId="0" applyFont="1" applyFill="1" applyAlignment="1">
      <alignment horizontal="right"/>
    </xf>
    <xf numFmtId="0" fontId="24" fillId="0" borderId="0" xfId="0" applyFont="1" applyAlignment="1">
      <alignment vertical="top"/>
    </xf>
    <xf numFmtId="0" fontId="20" fillId="0" borderId="0" xfId="0" applyFont="1" applyAlignment="1">
      <alignment horizontal="left"/>
    </xf>
    <xf numFmtId="0" fontId="0" fillId="0" borderId="0" xfId="0" applyAlignment="1">
      <alignment horizontal="left" vertical="top" wrapText="1"/>
    </xf>
    <xf numFmtId="0" fontId="24" fillId="0" borderId="0" xfId="0" applyFont="1" applyAlignment="1">
      <alignment horizontal="left"/>
    </xf>
    <xf numFmtId="0" fontId="0" fillId="0" borderId="0" xfId="0" applyFont="1" applyAlignment="1">
      <alignment horizontal="left" vertical="top" wrapText="1"/>
    </xf>
    <xf numFmtId="0" fontId="23" fillId="0" borderId="0" xfId="0" applyFont="1" applyAlignment="1">
      <alignment horizontal="left" vertical="top" wrapText="1"/>
    </xf>
    <xf numFmtId="0" fontId="13" fillId="0" borderId="5" xfId="0" applyFont="1" applyBorder="1" applyAlignment="1">
      <alignment horizontal="left"/>
    </xf>
    <xf numFmtId="0" fontId="13" fillId="0" borderId="2" xfId="0" applyFont="1" applyBorder="1" applyAlignment="1">
      <alignment horizontal="left"/>
    </xf>
    <xf numFmtId="14" fontId="11" fillId="0" borderId="5" xfId="0" applyNumberFormat="1" applyFont="1" applyBorder="1" applyAlignment="1">
      <alignment horizontal="left"/>
    </xf>
    <xf numFmtId="0" fontId="11" fillId="0" borderId="5" xfId="0" applyFont="1" applyBorder="1" applyAlignment="1">
      <alignment horizontal="left"/>
    </xf>
    <xf numFmtId="0" fontId="11" fillId="0" borderId="2" xfId="0" applyFont="1" applyBorder="1" applyAlignment="1">
      <alignment horizontal="left"/>
    </xf>
    <xf numFmtId="0" fontId="17" fillId="0" borderId="5" xfId="3" applyBorder="1" applyAlignment="1">
      <alignment horizontal="left"/>
    </xf>
    <xf numFmtId="0" fontId="36" fillId="0" borderId="0" xfId="0" applyFont="1" applyAlignment="1">
      <alignment horizontal="left" vertical="center" wrapText="1"/>
    </xf>
    <xf numFmtId="0" fontId="36" fillId="0" borderId="0" xfId="0" applyFont="1" applyAlignment="1">
      <alignment wrapText="1"/>
    </xf>
    <xf numFmtId="0" fontId="36" fillId="0" borderId="23" xfId="0" applyFont="1" applyBorder="1" applyAlignment="1">
      <alignment wrapText="1"/>
    </xf>
    <xf numFmtId="0" fontId="0" fillId="0" borderId="0" xfId="0" applyAlignment="1">
      <alignment wrapText="1"/>
    </xf>
    <xf numFmtId="0" fontId="0" fillId="0" borderId="23" xfId="0" applyBorder="1" applyAlignment="1">
      <alignment wrapText="1"/>
    </xf>
    <xf numFmtId="0" fontId="17" fillId="0" borderId="2" xfId="3" applyBorder="1" applyAlignment="1">
      <alignment horizontal="left"/>
    </xf>
    <xf numFmtId="0" fontId="0" fillId="0" borderId="37" xfId="0" applyBorder="1" applyAlignment="1">
      <alignment horizontal="left"/>
    </xf>
    <xf numFmtId="0" fontId="35" fillId="10" borderId="19" xfId="0" applyFont="1" applyFill="1" applyBorder="1" applyAlignment="1">
      <alignment vertical="center"/>
    </xf>
    <xf numFmtId="0" fontId="35" fillId="0" borderId="19" xfId="0" applyFont="1" applyBorder="1" applyAlignment="1"/>
    <xf numFmtId="0" fontId="35" fillId="0" borderId="17" xfId="0" applyFont="1" applyBorder="1" applyAlignment="1"/>
    <xf numFmtId="0" fontId="2" fillId="0" borderId="37" xfId="0" applyFont="1" applyBorder="1" applyAlignment="1">
      <alignment horizontal="left" vertical="top" wrapText="1"/>
    </xf>
  </cellXfs>
  <cellStyles count="4">
    <cellStyle name="Currency" xfId="2" builtinId="4"/>
    <cellStyle name="Heading 3" xfId="1" builtinId="18"/>
    <cellStyle name="Hyperlink" xfId="3" builtinId="8"/>
    <cellStyle name="Normal" xfId="0" builtinId="0"/>
  </cellStyles>
  <dxfs count="15">
    <dxf>
      <numFmt numFmtId="165" formatCode="_(&quot;$&quot;* #,##0_);_(&quot;$&quot;* \(#,##0\);_(&quot;$&quot;* &quot;-&quot;??_);_(@_)"/>
    </dxf>
    <dxf>
      <numFmt numFmtId="166" formatCode="_(&quot;$&quot;* #,##0.0_);_(&quot;$&quot;* \(#,##0.0\);_(&quot;$&quot;* &quot;-&quot;??_);_(@_)"/>
    </dxf>
    <dxf>
      <numFmt numFmtId="34" formatCode="_(&quot;$&quot;* #,##0.00_);_(&quot;$&quot;* \(#,##0.00\);_(&quot;$&quot;* &quot;-&quot;??_);_(@_)"/>
    </dxf>
    <dxf>
      <numFmt numFmtId="167" formatCode="_(&quot;$&quot;* #,##0.000_);_(&quot;$&quot;* \(#,##0.000\);_(&quot;$&quot;* &quot;-&quot;??_);_(@_)"/>
    </dxf>
    <dxf>
      <numFmt numFmtId="34" formatCode="_(&quot;$&quot;* #,##0.00_);_(&quot;$&quot;* \(#,##0.00\);_(&quot;$&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4" formatCode="_(&quot;$&quot;* #,##0.00_);_(&quot;$&quot;* \(#,##0.00\);_(&quot;$&quot;* &quot;-&quot;??_);_(@_)"/>
    </dxf>
  </dxfs>
  <tableStyles count="0" defaultTableStyle="TableStyleMedium2" defaultPivotStyle="PivotStyleLight16"/>
  <colors>
    <mruColors>
      <color rgb="FFFFCCFF"/>
      <color rgb="FF0000FF"/>
      <color rgb="FF61D6FF"/>
      <color rgb="FFF48914"/>
      <color rgb="FF00CC66"/>
      <color rgb="FF19E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nathan Decker" refreshedDate="44032.964658912038" createdVersion="6" refreshedVersion="6" minRefreshableVersion="3" recordCount="53" xr:uid="{00000000-000A-0000-FFFF-FFFF03000000}">
  <cacheSource type="worksheet">
    <worksheetSource ref="A6:AE58" sheet="Master Budget TEMPLATE"/>
  </cacheSource>
  <cacheFields count="28">
    <cacheField name="Phase " numFmtId="0">
      <sharedItems containsBlank="1" count="5">
        <s v="1. Acquire"/>
        <s v="2. Design"/>
        <s v="3. Implement"/>
        <s v="4. Steward"/>
        <m u="1"/>
      </sharedItems>
    </cacheField>
    <cacheField name="Goal" numFmtId="0">
      <sharedItems containsBlank="1" count="10">
        <s v="Protect Nearshore Habitat"/>
        <s v="Assessment/Feasibility"/>
        <s v="Complete Designs "/>
        <m/>
        <s v="Project Evaluation" u="1"/>
        <s v="Protect Freshwater Habitat" u="1"/>
        <s v="Obtain Permits" u="1"/>
        <s v="Learning Report" u="1"/>
        <s v="Planting Aftercare" u="1"/>
        <s v="Floodplain/Instream Process" u="1"/>
      </sharedItems>
    </cacheField>
    <cacheField name="Category" numFmtId="0">
      <sharedItems containsBlank="1" count="42">
        <s v="Land"/>
        <s v="Appraisal"/>
        <s v="Appraisal Review"/>
        <s v="Baseline Documentation"/>
        <s v="Boundary Line Adjustment"/>
        <s v="Closing Costs"/>
        <s v="Cultural Resources"/>
        <s v="Demolition"/>
        <s v="Environmental Audit"/>
        <s v="Fencing"/>
        <s v="Noxious Weed Control"/>
        <s v="Signage"/>
        <s v="Stewardship Plan"/>
        <s v="Survey"/>
        <s v="Wetland Delineation"/>
        <s v="Community/Landowner Engagement"/>
        <s v="Grant Administration"/>
        <s v="Task Administration"/>
        <s v="Feasibility and Alternatives Analysis"/>
        <s v="Data collection"/>
        <s v="Assessments"/>
        <s v="Preliminary design"/>
        <s v="Stakeholder Facilitation"/>
        <s v="Other"/>
        <m/>
        <s v="Equipment" u="1"/>
        <s v="Final design" u="1"/>
        <s v="Engineering support for permits" u="1"/>
        <s v="Permit Application Materials" u="1"/>
        <s v="Riparian" u="1"/>
        <s v="Administrative" u="1"/>
        <s v="Site Stewardship" u="1"/>
        <s v="8. Indirect " u="1"/>
        <s v="Instream Habitat" u="1"/>
        <s v="Education and Outreach" u="1"/>
        <s v="Post project assessments" u="1"/>
        <s v="Permit Fees" u="1"/>
        <s v="Closing, recording, taxes, and title" u="1"/>
        <s v="Indirect" u="1"/>
        <s v="Water Right" u="1"/>
        <s v="Indirect " u="1"/>
        <s v="Data Collection " u="1"/>
      </sharedItems>
    </cacheField>
    <cacheField name="Object Class" numFmtId="0">
      <sharedItems containsBlank="1" count="7">
        <s v="7. Other"/>
        <s v="5. Contractual"/>
        <s v="1. Personnel"/>
        <m/>
        <s v="2. Travel" u="1"/>
        <s v="8. Indirect " u="1"/>
        <s v="6. Construction" u="1"/>
      </sharedItems>
    </cacheField>
    <cacheField name="Description" numFmtId="0">
      <sharedItems containsBlank="1"/>
    </cacheField>
    <cacheField name="Total Cost" numFmtId="164">
      <sharedItems containsString="0" containsBlank="1" containsNumber="1" containsInteger="1" minValue="1500" maxValue="1955000"/>
    </cacheField>
    <cacheField name="Unsecured" numFmtId="164">
      <sharedItems containsSemiMixedTypes="0" containsString="0" containsNumber="1" containsInteger="1" minValue="0" maxValue="1955000"/>
    </cacheField>
    <cacheField name="ESRP 2020 Request" numFmtId="164">
      <sharedItems containsString="0" containsBlank="1" containsNumber="1" containsInteger="1" minValue="0" maxValue="1160000"/>
    </cacheField>
    <cacheField name="Prospect B" numFmtId="164">
      <sharedItems containsString="0" containsBlank="1" containsNumber="1" containsInteger="1" minValue="15000" maxValue="75000"/>
    </cacheField>
    <cacheField name="Prospect C" numFmtId="164">
      <sharedItems containsString="0" containsBlank="1" containsNumber="1" containsInteger="1" minValue="15000" maxValue="15000"/>
    </cacheField>
    <cacheField name="Prospect C2" numFmtId="164">
      <sharedItems containsString="0" containsBlank="1" containsNumber="1" containsInteger="1" minValue="795000" maxValue="795000"/>
    </cacheField>
    <cacheField name="Secured" numFmtId="164">
      <sharedItems containsSemiMixedTypes="0" containsString="0" containsNumber="1" containsInteger="1" minValue="0" maxValue="60000"/>
    </cacheField>
    <cacheField name="Funding A" numFmtId="164">
      <sharedItems containsString="0" containsBlank="1" containsNumber="1" containsInteger="1" minValue="10000" maxValue="60000"/>
    </cacheField>
    <cacheField name="Funding B" numFmtId="164">
      <sharedItems containsNonDate="0" containsString="0" containsBlank="1"/>
    </cacheField>
    <cacheField name="Funding C" numFmtId="164">
      <sharedItems containsNonDate="0" containsString="0" containsBlank="1"/>
    </cacheField>
    <cacheField name="Funding D" numFmtId="164">
      <sharedItems containsNonDate="0" containsString="0" containsBlank="1"/>
    </cacheField>
    <cacheField name="Funding E" numFmtId="164">
      <sharedItems containsNonDate="0" containsString="0" containsBlank="1"/>
    </cacheField>
    <cacheField name="Funding F  " numFmtId="164">
      <sharedItems containsNonDate="0" containsString="0" containsBlank="1"/>
    </cacheField>
    <cacheField name="Funding G" numFmtId="164">
      <sharedItems containsNonDate="0" containsString="0" containsBlank="1"/>
    </cacheField>
    <cacheField name="Funding H" numFmtId="164">
      <sharedItems containsNonDate="0" containsString="0" containsBlank="1"/>
    </cacheField>
    <cacheField name="Funding I" numFmtId="164">
      <sharedItems containsNonDate="0" containsString="0" containsBlank="1"/>
    </cacheField>
    <cacheField name="Funding J" numFmtId="164">
      <sharedItems containsNonDate="0" containsString="0" containsBlank="1"/>
    </cacheField>
    <cacheField name="Funding K" numFmtId="164">
      <sharedItems containsNonDate="0" containsString="0" containsBlank="1"/>
    </cacheField>
    <cacheField name="Funding L" numFmtId="164">
      <sharedItems containsNonDate="0" containsString="0" containsBlank="1"/>
    </cacheField>
    <cacheField name="Funding M" numFmtId="164">
      <sharedItems containsNonDate="0" containsString="0" containsBlank="1"/>
    </cacheField>
    <cacheField name="Funding N" numFmtId="164">
      <sharedItems containsNonDate="0" containsString="0" containsBlank="1"/>
    </cacheField>
    <cacheField name="Funding O" numFmtId="164">
      <sharedItems containsNonDate="0" containsString="0" containsBlank="1"/>
    </cacheField>
    <cacheField name="Funding P" numFmtId="164">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nathan Decker" refreshedDate="44032.964658912038" createdVersion="6" refreshedVersion="6" minRefreshableVersion="3" recordCount="41" xr:uid="{00000000-000A-0000-FFFF-FFFF02000000}">
  <cacheSource type="worksheet">
    <worksheetSource ref="A5:AA46" sheet="Prairie Creek EXAMPLE"/>
  </cacheSource>
  <cacheFields count="27">
    <cacheField name="Phase " numFmtId="0">
      <sharedItems count="9">
        <s v="1. Acquire"/>
        <s v="2. Design"/>
        <s v="3. Implement"/>
        <s v="4. Steward"/>
        <s v="Acquire" u="1"/>
        <s v="Design" u="1"/>
        <s v="Steward" u="1"/>
        <s v="3. Construct" u="1"/>
        <s v="Construct" u="1"/>
      </sharedItems>
    </cacheField>
    <cacheField name="Goal" numFmtId="0">
      <sharedItems count="8">
        <s v="Protect Freshwater Habitat"/>
        <s v="Assessment/Feasibility"/>
        <s v="Complete Designs "/>
        <s v="Obtain Permits"/>
        <s v="Floodplain/Instream Process"/>
        <s v="Project Evaluation"/>
        <s v="Planting Aftercare"/>
        <s v="Learning Report"/>
      </sharedItems>
    </cacheField>
    <cacheField name="Category" numFmtId="0">
      <sharedItems/>
    </cacheField>
    <cacheField name="Object Class" numFmtId="0">
      <sharedItems count="11">
        <s v="5. Contractual"/>
        <s v="7. Other"/>
        <s v="1. Personnel"/>
        <s v="8. Indirect "/>
        <s v="2. Travel"/>
        <s v="6. Construction"/>
        <s v="Personnel" u="1"/>
        <s v="Land" u="1"/>
        <s v="Contractual" u="1"/>
        <s v="Indirect " u="1"/>
        <s v="Travel" u="1"/>
      </sharedItems>
    </cacheField>
    <cacheField name="Description" numFmtId="0">
      <sharedItems/>
    </cacheField>
    <cacheField name="Total Cost" numFmtId="164">
      <sharedItems containsSemiMixedTypes="0" containsString="0" containsNumber="1" minValue="0" maxValue="1373740"/>
    </cacheField>
    <cacheField name="Unsecured" numFmtId="164">
      <sharedItems containsSemiMixedTypes="0" containsString="0" containsNumber="1" containsInteger="1" minValue="0" maxValue="250000"/>
    </cacheField>
    <cacheField name="Prospect A" numFmtId="164">
      <sharedItems containsNonDate="0" containsString="0" containsBlank="1"/>
    </cacheField>
    <cacheField name="Prospect B" numFmtId="164">
      <sharedItems containsNonDate="0" containsString="0" containsBlank="1"/>
    </cacheField>
    <cacheField name="Prospect C" numFmtId="164">
      <sharedItems containsNonDate="0" containsString="0" containsBlank="1"/>
    </cacheField>
    <cacheField name="Secured" numFmtId="164">
      <sharedItems containsSemiMixedTypes="0" containsString="0" containsNumber="1" minValue="0" maxValue="1373740"/>
    </cacheField>
    <cacheField name="RCO 02-1584 A PCD" numFmtId="164">
      <sharedItems containsBlank="1" containsMixedTypes="1" containsNumber="1" minValue="21373.59" maxValue="403626.41"/>
    </cacheField>
    <cacheField name="PCD Grant? PCD" numFmtId="164">
      <sharedItems containsString="0" containsBlank="1" containsNumber="1" minValue="546373.59000000008" maxValue="546373.59000000008"/>
    </cacheField>
    <cacheField name="Pierce County A Pierce County" numFmtId="164">
      <sharedItems containsBlank="1" containsMixedTypes="1" containsNumber="1" containsInteger="1" minValue="264220" maxValue="264220"/>
    </cacheField>
    <cacheField name="Pierce County 13-90722 D SPSSEG" numFmtId="164">
      <sharedItems containsString="0" containsBlank="1" containsNumber="1" minValue="5465.71" maxValue="57805.29"/>
    </cacheField>
    <cacheField name="Puyallup Tribe D SPSSEG" numFmtId="164">
      <sharedItems containsString="0" containsBlank="1" containsNumber="1" minValue="17927.25" maxValue="22011.86"/>
    </cacheField>
    <cacheField name="Pierce County 14-92261 D SPSSEG" numFmtId="164">
      <sharedItems containsString="0" containsBlank="1" containsNumber="1" minValue="2704" maxValue="33296"/>
    </cacheField>
    <cacheField name="RCO 14-1504 D SPSSEG" numFmtId="164">
      <sharedItems containsString="0" containsBlank="1" containsNumber="1" minValue="241.22" maxValue="156278"/>
    </cacheField>
    <cacheField name="RCO 15-1224 R SPSSEG" numFmtId="164">
      <sharedItems containsString="0" containsBlank="1" containsNumber="1" containsInteger="1" minValue="1200" maxValue="506804"/>
    </cacheField>
    <cacheField name="RCO 16-1577 R SPSSEG" numFmtId="164">
      <sharedItems containsString="0" containsBlank="1" containsNumber="1" containsInteger="1" minValue="1500" maxValue="755899"/>
    </cacheField>
    <cacheField name="NTA 1158 SPSSEG" numFmtId="164">
      <sharedItems containsString="0" containsBlank="1" containsNumber="1" containsInteger="1" minValue="1500" maxValue="150000"/>
    </cacheField>
    <cacheField name="Value of Donated Wood (USDA FS) SPSSEG" numFmtId="164">
      <sharedItems containsString="0" containsBlank="1" containsNumber="1" containsInteger="1" minValue="280000" maxValue="280000"/>
    </cacheField>
    <cacheField name="Coastal Protection Funds PCD" numFmtId="164">
      <sharedItems containsString="0" containsBlank="1" containsNumber="1" containsInteger="1" minValue="30000" maxValue="30000"/>
    </cacheField>
    <cacheField name="Conservation Commission PCD" numFmtId="164">
      <sharedItems containsString="0" containsBlank="1" containsNumber="1" containsInteger="1" minValue="25000" maxValue="25000"/>
    </cacheField>
    <cacheField name="Pierce County FbD SPSSEG" numFmtId="164">
      <sharedItems containsString="0" containsBlank="1" containsNumber="1" containsInteger="1" minValue="100000" maxValue="100000"/>
    </cacheField>
    <cacheField name="Puyallup Tribe SPSSEG" numFmtId="164">
      <sharedItems containsString="0" containsBlank="1" containsNumber="1" containsInteger="1" minValue="200000" maxValue="287000"/>
    </cacheField>
    <cacheField name="Ecology 319 Centennial PCD" numFmtId="164">
      <sharedItems containsString="0" containsBlank="1" containsNumber="1" containsInteger="1" minValue="325000" maxValue="325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x v="0"/>
    <x v="0"/>
    <s v="Priority habitat"/>
    <n v="1955000"/>
    <n v="1955000"/>
    <n v="1160000"/>
    <m/>
    <m/>
    <n v="795000"/>
    <n v="0"/>
    <m/>
    <m/>
    <m/>
    <m/>
    <m/>
    <m/>
    <m/>
    <m/>
    <m/>
    <m/>
    <m/>
    <m/>
    <m/>
    <m/>
    <m/>
    <m/>
  </r>
  <r>
    <x v="0"/>
    <x v="0"/>
    <x v="1"/>
    <x v="1"/>
    <s v="Primary appraisal work"/>
    <n v="40000"/>
    <n v="40000"/>
    <n v="40000"/>
    <m/>
    <m/>
    <m/>
    <n v="0"/>
    <m/>
    <m/>
    <m/>
    <m/>
    <m/>
    <m/>
    <m/>
    <m/>
    <m/>
    <m/>
    <m/>
    <m/>
    <m/>
    <m/>
    <m/>
    <m/>
  </r>
  <r>
    <x v="0"/>
    <x v="0"/>
    <x v="2"/>
    <x v="1"/>
    <s v="Review appraisal work"/>
    <n v="14000"/>
    <n v="14000"/>
    <n v="14000"/>
    <m/>
    <m/>
    <m/>
    <n v="0"/>
    <m/>
    <m/>
    <m/>
    <m/>
    <m/>
    <m/>
    <m/>
    <m/>
    <m/>
    <m/>
    <m/>
    <m/>
    <m/>
    <m/>
    <m/>
    <m/>
  </r>
  <r>
    <x v="0"/>
    <x v="0"/>
    <x v="3"/>
    <x v="2"/>
    <s v="Property baseline report(s)"/>
    <n v="7000"/>
    <n v="7000"/>
    <n v="7000"/>
    <m/>
    <m/>
    <m/>
    <n v="0"/>
    <m/>
    <m/>
    <m/>
    <m/>
    <m/>
    <m/>
    <m/>
    <m/>
    <m/>
    <m/>
    <m/>
    <m/>
    <m/>
    <m/>
    <m/>
    <m/>
  </r>
  <r>
    <x v="0"/>
    <x v="0"/>
    <x v="4"/>
    <x v="1"/>
    <s v="Survey, permitting, and recording costs for BLA(s)"/>
    <n v="5000"/>
    <n v="5000"/>
    <n v="5000"/>
    <m/>
    <m/>
    <m/>
    <n v="0"/>
    <m/>
    <m/>
    <m/>
    <m/>
    <m/>
    <m/>
    <m/>
    <m/>
    <m/>
    <m/>
    <m/>
    <m/>
    <m/>
    <m/>
    <m/>
    <m/>
  </r>
  <r>
    <x v="0"/>
    <x v="0"/>
    <x v="5"/>
    <x v="1"/>
    <s v="Title insurance, recording, taxes, and escrow fees"/>
    <n v="26500"/>
    <n v="26500"/>
    <n v="26500"/>
    <m/>
    <m/>
    <m/>
    <n v="0"/>
    <m/>
    <m/>
    <m/>
    <m/>
    <m/>
    <m/>
    <m/>
    <m/>
    <m/>
    <m/>
    <m/>
    <m/>
    <m/>
    <m/>
    <m/>
    <m/>
  </r>
  <r>
    <x v="0"/>
    <x v="0"/>
    <x v="6"/>
    <x v="1"/>
    <s v="Cultural resource survey"/>
    <n v="5000"/>
    <n v="5000"/>
    <n v="5000"/>
    <m/>
    <m/>
    <m/>
    <n v="0"/>
    <m/>
    <m/>
    <m/>
    <m/>
    <m/>
    <m/>
    <m/>
    <m/>
    <m/>
    <m/>
    <m/>
    <m/>
    <m/>
    <m/>
    <m/>
    <m/>
  </r>
  <r>
    <x v="0"/>
    <x v="0"/>
    <x v="7"/>
    <x v="1"/>
    <s v="Removal of structure"/>
    <n v="1500"/>
    <n v="1500"/>
    <n v="1500"/>
    <m/>
    <m/>
    <m/>
    <n v="0"/>
    <m/>
    <m/>
    <m/>
    <m/>
    <m/>
    <m/>
    <m/>
    <m/>
    <m/>
    <m/>
    <m/>
    <m/>
    <m/>
    <m/>
    <m/>
    <m/>
  </r>
  <r>
    <x v="0"/>
    <x v="0"/>
    <x v="8"/>
    <x v="1"/>
    <s v="Environmental hazard assessments "/>
    <n v="7500"/>
    <n v="7500"/>
    <n v="7500"/>
    <m/>
    <m/>
    <m/>
    <n v="0"/>
    <m/>
    <m/>
    <m/>
    <m/>
    <m/>
    <m/>
    <m/>
    <m/>
    <m/>
    <m/>
    <m/>
    <m/>
    <m/>
    <m/>
    <m/>
    <m/>
  </r>
  <r>
    <x v="0"/>
    <x v="0"/>
    <x v="9"/>
    <x v="2"/>
    <s v="Carsonite posts, gates, and fencing "/>
    <n v="2500"/>
    <n v="2500"/>
    <n v="2500"/>
    <m/>
    <m/>
    <m/>
    <n v="0"/>
    <m/>
    <m/>
    <m/>
    <m/>
    <m/>
    <m/>
    <m/>
    <m/>
    <m/>
    <m/>
    <m/>
    <m/>
    <m/>
    <m/>
    <m/>
    <m/>
  </r>
  <r>
    <x v="0"/>
    <x v="0"/>
    <x v="10"/>
    <x v="2"/>
    <s v="Chemical and mechanical weed removal"/>
    <n v="10000"/>
    <n v="10000"/>
    <n v="10000"/>
    <m/>
    <m/>
    <m/>
    <n v="0"/>
    <m/>
    <m/>
    <m/>
    <m/>
    <m/>
    <m/>
    <m/>
    <m/>
    <m/>
    <m/>
    <m/>
    <m/>
    <m/>
    <m/>
    <m/>
    <m/>
  </r>
  <r>
    <x v="0"/>
    <x v="0"/>
    <x v="11"/>
    <x v="1"/>
    <s v="Interpretative signage(s)"/>
    <n v="5000"/>
    <n v="5000"/>
    <n v="5000"/>
    <m/>
    <m/>
    <m/>
    <n v="0"/>
    <m/>
    <m/>
    <m/>
    <m/>
    <m/>
    <m/>
    <m/>
    <m/>
    <m/>
    <m/>
    <m/>
    <m/>
    <m/>
    <m/>
    <m/>
    <m/>
  </r>
  <r>
    <x v="0"/>
    <x v="0"/>
    <x v="12"/>
    <x v="2"/>
    <s v="Property management plan(s)"/>
    <n v="7000"/>
    <n v="7000"/>
    <n v="7000"/>
    <m/>
    <m/>
    <m/>
    <n v="0"/>
    <m/>
    <m/>
    <m/>
    <m/>
    <m/>
    <m/>
    <m/>
    <m/>
    <m/>
    <m/>
    <m/>
    <m/>
    <m/>
    <m/>
    <m/>
    <m/>
  </r>
  <r>
    <x v="0"/>
    <x v="0"/>
    <x v="13"/>
    <x v="1"/>
    <s v="Property boundary surveys"/>
    <n v="65000"/>
    <n v="65000"/>
    <n v="50000"/>
    <m/>
    <n v="15000"/>
    <m/>
    <n v="0"/>
    <m/>
    <m/>
    <m/>
    <m/>
    <m/>
    <m/>
    <m/>
    <m/>
    <m/>
    <m/>
    <m/>
    <m/>
    <m/>
    <m/>
    <m/>
    <m/>
  </r>
  <r>
    <x v="0"/>
    <x v="0"/>
    <x v="14"/>
    <x v="1"/>
    <s v="Wetland surveys/reports"/>
    <n v="44000"/>
    <n v="44000"/>
    <n v="44000"/>
    <m/>
    <m/>
    <m/>
    <n v="0"/>
    <m/>
    <m/>
    <m/>
    <m/>
    <m/>
    <m/>
    <m/>
    <m/>
    <m/>
    <m/>
    <m/>
    <m/>
    <m/>
    <m/>
    <m/>
    <m/>
  </r>
  <r>
    <x v="0"/>
    <x v="0"/>
    <x v="15"/>
    <x v="2"/>
    <s v="Landowner negotiations"/>
    <n v="15000"/>
    <n v="15000"/>
    <n v="15000"/>
    <m/>
    <m/>
    <m/>
    <n v="0"/>
    <m/>
    <m/>
    <m/>
    <m/>
    <m/>
    <m/>
    <m/>
    <m/>
    <m/>
    <m/>
    <m/>
    <m/>
    <m/>
    <m/>
    <m/>
    <m/>
  </r>
  <r>
    <x v="0"/>
    <x v="0"/>
    <x v="16"/>
    <x v="2"/>
    <s v="Grant reporting/billing "/>
    <n v="10000"/>
    <n v="10000"/>
    <n v="10000"/>
    <m/>
    <m/>
    <m/>
    <n v="0"/>
    <m/>
    <m/>
    <m/>
    <m/>
    <m/>
    <m/>
    <m/>
    <m/>
    <m/>
    <m/>
    <m/>
    <m/>
    <m/>
    <m/>
    <m/>
    <m/>
  </r>
  <r>
    <x v="0"/>
    <x v="0"/>
    <x v="17"/>
    <x v="2"/>
    <s v="Project management"/>
    <n v="50000"/>
    <n v="50000"/>
    <n v="50000"/>
    <m/>
    <m/>
    <m/>
    <n v="0"/>
    <m/>
    <m/>
    <m/>
    <m/>
    <m/>
    <m/>
    <m/>
    <m/>
    <m/>
    <m/>
    <m/>
    <m/>
    <m/>
    <m/>
    <m/>
    <m/>
  </r>
  <r>
    <x v="1"/>
    <x v="1"/>
    <x v="15"/>
    <x v="2"/>
    <s v="Landowner outreach for restoration feasibility "/>
    <n v="15000"/>
    <n v="0"/>
    <m/>
    <m/>
    <m/>
    <m/>
    <n v="15000"/>
    <n v="15000"/>
    <m/>
    <m/>
    <m/>
    <m/>
    <m/>
    <m/>
    <m/>
    <m/>
    <m/>
    <m/>
    <m/>
    <m/>
    <m/>
    <m/>
    <m/>
  </r>
  <r>
    <x v="1"/>
    <x v="1"/>
    <x v="18"/>
    <x v="1"/>
    <s v="Restoration alternatives analysis"/>
    <n v="50000"/>
    <n v="0"/>
    <m/>
    <m/>
    <m/>
    <m/>
    <n v="50000"/>
    <n v="50000"/>
    <m/>
    <m/>
    <m/>
    <m/>
    <m/>
    <m/>
    <m/>
    <m/>
    <m/>
    <m/>
    <m/>
    <m/>
    <m/>
    <m/>
    <m/>
  </r>
  <r>
    <x v="1"/>
    <x v="1"/>
    <x v="19"/>
    <x v="1"/>
    <s v="Compilation of site specific data and technical studies"/>
    <n v="15000"/>
    <n v="0"/>
    <m/>
    <m/>
    <m/>
    <m/>
    <n v="15000"/>
    <n v="15000"/>
    <m/>
    <m/>
    <m/>
    <m/>
    <m/>
    <m/>
    <m/>
    <m/>
    <m/>
    <m/>
    <m/>
    <m/>
    <m/>
    <m/>
    <m/>
  </r>
  <r>
    <x v="1"/>
    <x v="2"/>
    <x v="13"/>
    <x v="1"/>
    <s v="Engineering surveys and design"/>
    <n v="75000"/>
    <n v="25000"/>
    <m/>
    <n v="25000"/>
    <m/>
    <m/>
    <n v="50000"/>
    <n v="50000"/>
    <m/>
    <m/>
    <m/>
    <m/>
    <m/>
    <m/>
    <m/>
    <m/>
    <m/>
    <m/>
    <m/>
    <m/>
    <m/>
    <m/>
    <m/>
  </r>
  <r>
    <x v="1"/>
    <x v="2"/>
    <x v="20"/>
    <x v="1"/>
    <s v="Hydrology and geology "/>
    <n v="95000"/>
    <n v="35000"/>
    <m/>
    <n v="35000"/>
    <m/>
    <m/>
    <n v="60000"/>
    <n v="60000"/>
    <m/>
    <m/>
    <m/>
    <m/>
    <m/>
    <m/>
    <m/>
    <m/>
    <m/>
    <m/>
    <m/>
    <m/>
    <m/>
    <m/>
    <m/>
  </r>
  <r>
    <x v="1"/>
    <x v="2"/>
    <x v="6"/>
    <x v="1"/>
    <s v="Cultural resources surveys"/>
    <n v="5000"/>
    <n v="5000"/>
    <n v="5000"/>
    <m/>
    <m/>
    <m/>
    <n v="0"/>
    <m/>
    <m/>
    <m/>
    <m/>
    <m/>
    <m/>
    <m/>
    <m/>
    <m/>
    <m/>
    <m/>
    <m/>
    <m/>
    <m/>
    <m/>
    <m/>
  </r>
  <r>
    <x v="1"/>
    <x v="2"/>
    <x v="21"/>
    <x v="1"/>
    <s v="Restoration design scenario(s)"/>
    <n v="100000"/>
    <n v="100000"/>
    <n v="25000"/>
    <n v="75000"/>
    <m/>
    <m/>
    <n v="0"/>
    <m/>
    <m/>
    <m/>
    <m/>
    <m/>
    <m/>
    <m/>
    <m/>
    <m/>
    <m/>
    <m/>
    <m/>
    <m/>
    <m/>
    <m/>
    <m/>
  </r>
  <r>
    <x v="1"/>
    <x v="2"/>
    <x v="22"/>
    <x v="2"/>
    <s v="Community outreach based on restoration design(s)"/>
    <n v="15000"/>
    <n v="15000"/>
    <m/>
    <n v="15000"/>
    <m/>
    <m/>
    <n v="0"/>
    <m/>
    <m/>
    <m/>
    <m/>
    <m/>
    <m/>
    <m/>
    <m/>
    <m/>
    <m/>
    <m/>
    <m/>
    <m/>
    <m/>
    <m/>
    <m/>
  </r>
  <r>
    <x v="1"/>
    <x v="2"/>
    <x v="16"/>
    <x v="2"/>
    <s v="Grant reporting/billing "/>
    <n v="10000"/>
    <n v="10000"/>
    <n v="10000"/>
    <m/>
    <m/>
    <m/>
    <n v="0"/>
    <m/>
    <m/>
    <m/>
    <m/>
    <m/>
    <m/>
    <m/>
    <m/>
    <m/>
    <m/>
    <m/>
    <m/>
    <m/>
    <m/>
    <m/>
    <m/>
  </r>
  <r>
    <x v="1"/>
    <x v="2"/>
    <x v="23"/>
    <x v="2"/>
    <s v="Project management"/>
    <n v="25000"/>
    <n v="15000"/>
    <n v="0"/>
    <m/>
    <n v="15000"/>
    <m/>
    <n v="10000"/>
    <n v="10000"/>
    <m/>
    <m/>
    <m/>
    <m/>
    <m/>
    <m/>
    <m/>
    <m/>
    <m/>
    <m/>
    <m/>
    <m/>
    <m/>
    <m/>
    <m/>
  </r>
  <r>
    <x v="1"/>
    <x v="3"/>
    <x v="24"/>
    <x v="3"/>
    <m/>
    <m/>
    <n v="0"/>
    <m/>
    <m/>
    <m/>
    <m/>
    <n v="0"/>
    <m/>
    <m/>
    <m/>
    <m/>
    <m/>
    <m/>
    <m/>
    <m/>
    <m/>
    <m/>
    <m/>
    <m/>
    <m/>
    <m/>
    <m/>
    <m/>
  </r>
  <r>
    <x v="1"/>
    <x v="3"/>
    <x v="24"/>
    <x v="3"/>
    <m/>
    <m/>
    <n v="0"/>
    <m/>
    <m/>
    <m/>
    <m/>
    <n v="0"/>
    <m/>
    <m/>
    <m/>
    <m/>
    <m/>
    <m/>
    <m/>
    <m/>
    <m/>
    <m/>
    <m/>
    <m/>
    <m/>
    <m/>
    <m/>
    <m/>
  </r>
  <r>
    <x v="1"/>
    <x v="3"/>
    <x v="24"/>
    <x v="3"/>
    <m/>
    <m/>
    <n v="0"/>
    <m/>
    <m/>
    <m/>
    <m/>
    <n v="0"/>
    <m/>
    <m/>
    <m/>
    <m/>
    <m/>
    <m/>
    <m/>
    <m/>
    <m/>
    <m/>
    <m/>
    <m/>
    <m/>
    <m/>
    <m/>
    <m/>
  </r>
  <r>
    <x v="1"/>
    <x v="3"/>
    <x v="24"/>
    <x v="3"/>
    <m/>
    <m/>
    <n v="0"/>
    <m/>
    <m/>
    <m/>
    <m/>
    <n v="0"/>
    <m/>
    <m/>
    <m/>
    <m/>
    <m/>
    <m/>
    <m/>
    <m/>
    <m/>
    <m/>
    <m/>
    <m/>
    <m/>
    <m/>
    <m/>
    <m/>
  </r>
  <r>
    <x v="1"/>
    <x v="3"/>
    <x v="24"/>
    <x v="3"/>
    <m/>
    <m/>
    <n v="0"/>
    <m/>
    <m/>
    <m/>
    <m/>
    <n v="0"/>
    <m/>
    <m/>
    <m/>
    <m/>
    <m/>
    <m/>
    <m/>
    <m/>
    <m/>
    <m/>
    <m/>
    <m/>
    <m/>
    <m/>
    <m/>
    <m/>
  </r>
  <r>
    <x v="1"/>
    <x v="3"/>
    <x v="24"/>
    <x v="3"/>
    <m/>
    <m/>
    <n v="0"/>
    <m/>
    <m/>
    <m/>
    <m/>
    <n v="0"/>
    <m/>
    <m/>
    <m/>
    <m/>
    <m/>
    <m/>
    <m/>
    <m/>
    <m/>
    <m/>
    <m/>
    <m/>
    <m/>
    <m/>
    <m/>
    <m/>
  </r>
  <r>
    <x v="1"/>
    <x v="3"/>
    <x v="24"/>
    <x v="3"/>
    <m/>
    <m/>
    <n v="0"/>
    <m/>
    <m/>
    <m/>
    <m/>
    <n v="0"/>
    <m/>
    <m/>
    <m/>
    <m/>
    <m/>
    <m/>
    <m/>
    <m/>
    <m/>
    <m/>
    <m/>
    <m/>
    <m/>
    <m/>
    <m/>
    <m/>
  </r>
  <r>
    <x v="1"/>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2"/>
    <x v="3"/>
    <x v="24"/>
    <x v="3"/>
    <m/>
    <m/>
    <n v="0"/>
    <m/>
    <m/>
    <m/>
    <m/>
    <n v="0"/>
    <m/>
    <m/>
    <m/>
    <m/>
    <m/>
    <m/>
    <m/>
    <m/>
    <m/>
    <m/>
    <m/>
    <m/>
    <m/>
    <m/>
    <m/>
    <m/>
  </r>
  <r>
    <x v="3"/>
    <x v="3"/>
    <x v="24"/>
    <x v="3"/>
    <m/>
    <m/>
    <n v="0"/>
    <m/>
    <m/>
    <m/>
    <m/>
    <n v="0"/>
    <m/>
    <m/>
    <m/>
    <m/>
    <m/>
    <m/>
    <m/>
    <m/>
    <m/>
    <m/>
    <m/>
    <m/>
    <m/>
    <m/>
    <m/>
    <m/>
  </r>
  <r>
    <x v="3"/>
    <x v="3"/>
    <x v="24"/>
    <x v="3"/>
    <m/>
    <m/>
    <n v="0"/>
    <m/>
    <m/>
    <m/>
    <m/>
    <n v="0"/>
    <m/>
    <m/>
    <m/>
    <m/>
    <m/>
    <m/>
    <m/>
    <m/>
    <m/>
    <m/>
    <m/>
    <m/>
    <m/>
    <m/>
    <m/>
    <m/>
  </r>
  <r>
    <x v="3"/>
    <x v="3"/>
    <x v="24"/>
    <x v="3"/>
    <m/>
    <m/>
    <n v="0"/>
    <m/>
    <m/>
    <m/>
    <m/>
    <n v="0"/>
    <m/>
    <m/>
    <m/>
    <m/>
    <m/>
    <m/>
    <m/>
    <m/>
    <m/>
    <m/>
    <m/>
    <m/>
    <m/>
    <m/>
    <m/>
    <m/>
  </r>
  <r>
    <x v="3"/>
    <x v="3"/>
    <x v="24"/>
    <x v="3"/>
    <m/>
    <m/>
    <n v="0"/>
    <m/>
    <m/>
    <m/>
    <m/>
    <n v="0"/>
    <m/>
    <m/>
    <m/>
    <m/>
    <m/>
    <m/>
    <m/>
    <m/>
    <m/>
    <m/>
    <m/>
    <m/>
    <m/>
    <m/>
    <m/>
    <m/>
  </r>
  <r>
    <x v="3"/>
    <x v="3"/>
    <x v="24"/>
    <x v="3"/>
    <m/>
    <m/>
    <n v="0"/>
    <m/>
    <m/>
    <m/>
    <m/>
    <n v="0"/>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x v="0"/>
    <x v="0"/>
    <s v="Appraisal"/>
    <x v="0"/>
    <s v="Appraisal documentation on Inglin/PCD and Stubbs/PCSWM properties"/>
    <n v="0"/>
    <n v="0"/>
    <m/>
    <m/>
    <m/>
    <n v="0"/>
    <s v="?"/>
    <m/>
    <s v="?"/>
    <m/>
    <m/>
    <m/>
    <m/>
    <m/>
    <m/>
    <m/>
    <m/>
    <m/>
    <m/>
    <m/>
    <m/>
    <m/>
  </r>
  <r>
    <x v="0"/>
    <x v="0"/>
    <s v="Land"/>
    <x v="1"/>
    <s v="Purchase of 104.32 acres Inglin Farm"/>
    <n v="950000"/>
    <n v="0"/>
    <m/>
    <m/>
    <m/>
    <n v="950000"/>
    <n v="403626.41"/>
    <n v="546373.59000000008"/>
    <m/>
    <m/>
    <m/>
    <m/>
    <m/>
    <m/>
    <m/>
    <m/>
    <m/>
    <m/>
    <m/>
    <m/>
    <m/>
    <m/>
  </r>
  <r>
    <x v="0"/>
    <x v="0"/>
    <s v="Land"/>
    <x v="1"/>
    <s v="Purchase 24.72 acres Stubbs/PCSWM"/>
    <n v="264220"/>
    <n v="0"/>
    <m/>
    <m/>
    <m/>
    <n v="264220"/>
    <m/>
    <m/>
    <n v="264220"/>
    <m/>
    <m/>
    <m/>
    <m/>
    <m/>
    <m/>
    <m/>
    <m/>
    <m/>
    <m/>
    <m/>
    <m/>
    <m/>
  </r>
  <r>
    <x v="0"/>
    <x v="0"/>
    <s v="Closing, recording, taxes, and title"/>
    <x v="0"/>
    <s v="Due Diligence, legal, and real estate transactions"/>
    <n v="0"/>
    <n v="0"/>
    <m/>
    <m/>
    <m/>
    <n v="0"/>
    <s v="?"/>
    <m/>
    <s v="?"/>
    <m/>
    <m/>
    <m/>
    <m/>
    <m/>
    <m/>
    <m/>
    <m/>
    <m/>
    <m/>
    <m/>
    <m/>
    <m/>
  </r>
  <r>
    <x v="0"/>
    <x v="0"/>
    <s v="Stewardship Plan"/>
    <x v="2"/>
    <s v="Riparian buffer planting plan"/>
    <n v="0"/>
    <n v="0"/>
    <m/>
    <m/>
    <m/>
    <n v="0"/>
    <s v="?"/>
    <m/>
    <s v="?"/>
    <m/>
    <m/>
    <m/>
    <m/>
    <m/>
    <m/>
    <m/>
    <m/>
    <m/>
    <m/>
    <m/>
    <m/>
    <m/>
  </r>
  <r>
    <x v="0"/>
    <x v="0"/>
    <s v="Administrative"/>
    <x v="2"/>
    <s v="Salaries and Benefits"/>
    <n v="21373.59"/>
    <n v="0"/>
    <m/>
    <m/>
    <m/>
    <n v="21373.59"/>
    <n v="21373.59"/>
    <m/>
    <s v="?"/>
    <m/>
    <m/>
    <m/>
    <m/>
    <m/>
    <m/>
    <m/>
    <m/>
    <m/>
    <m/>
    <m/>
    <m/>
    <m/>
  </r>
  <r>
    <x v="0"/>
    <x v="0"/>
    <s v="Indirect "/>
    <x v="3"/>
    <s v="Percentage or 8. Indirect rate?"/>
    <n v="0"/>
    <n v="0"/>
    <m/>
    <m/>
    <m/>
    <n v="0"/>
    <m/>
    <m/>
    <m/>
    <m/>
    <m/>
    <m/>
    <m/>
    <m/>
    <m/>
    <m/>
    <m/>
    <m/>
    <m/>
    <m/>
    <m/>
    <m/>
  </r>
  <r>
    <x v="1"/>
    <x v="1"/>
    <s v="Feasibility and Alternatives Analysis"/>
    <x v="0"/>
    <s v="Conceptual Alternatives Analysis NSD"/>
    <n v="57805.29"/>
    <n v="0"/>
    <m/>
    <m/>
    <m/>
    <n v="57805.29"/>
    <m/>
    <m/>
    <m/>
    <n v="57805.29"/>
    <m/>
    <m/>
    <m/>
    <m/>
    <m/>
    <m/>
    <m/>
    <m/>
    <m/>
    <m/>
    <m/>
    <m/>
  </r>
  <r>
    <x v="1"/>
    <x v="1"/>
    <s v="Cultural Resources"/>
    <x v="0"/>
    <s v="Preliminary APE and CRA Report AT"/>
    <n v="18379"/>
    <n v="0"/>
    <m/>
    <m/>
    <m/>
    <n v="18379"/>
    <m/>
    <m/>
    <m/>
    <n v="18379"/>
    <m/>
    <m/>
    <m/>
    <m/>
    <m/>
    <m/>
    <m/>
    <m/>
    <m/>
    <m/>
    <m/>
    <m/>
  </r>
  <r>
    <x v="1"/>
    <x v="1"/>
    <s v="Administrative"/>
    <x v="2"/>
    <s v="Project Management SPSSEG"/>
    <n v="8295.41"/>
    <n v="0"/>
    <m/>
    <m/>
    <m/>
    <n v="8295.41"/>
    <m/>
    <m/>
    <m/>
    <n v="5465.71"/>
    <m/>
    <n v="2829.7000000000003"/>
    <m/>
    <m/>
    <m/>
    <m/>
    <m/>
    <m/>
    <m/>
    <m/>
    <m/>
    <m/>
  </r>
  <r>
    <x v="1"/>
    <x v="1"/>
    <s v="Assessments"/>
    <x v="2"/>
    <s v="Wetland assessment"/>
    <n v="2704"/>
    <n v="0"/>
    <m/>
    <m/>
    <m/>
    <n v="2704"/>
    <m/>
    <m/>
    <m/>
    <m/>
    <m/>
    <n v="2704"/>
    <m/>
    <m/>
    <m/>
    <m/>
    <m/>
    <m/>
    <m/>
    <m/>
    <m/>
    <m/>
  </r>
  <r>
    <x v="1"/>
    <x v="1"/>
    <s v="Equipment"/>
    <x v="0"/>
    <s v="Geotech, groundwater, temp"/>
    <n v="17927.25"/>
    <n v="0"/>
    <m/>
    <m/>
    <m/>
    <n v="17927.25"/>
    <m/>
    <m/>
    <m/>
    <m/>
    <n v="17927.25"/>
    <m/>
    <m/>
    <m/>
    <m/>
    <m/>
    <m/>
    <m/>
    <m/>
    <m/>
    <m/>
    <m/>
  </r>
  <r>
    <x v="1"/>
    <x v="2"/>
    <s v="Preliminary design"/>
    <x v="0"/>
    <s v="Permit level designs, specifications and quantities"/>
    <n v="211585.86"/>
    <n v="0"/>
    <m/>
    <m/>
    <m/>
    <n v="211585.86"/>
    <m/>
    <m/>
    <m/>
    <m/>
    <n v="22011.86"/>
    <n v="33296"/>
    <n v="156278"/>
    <m/>
    <m/>
    <m/>
    <m/>
    <m/>
    <m/>
    <m/>
    <m/>
    <m/>
  </r>
  <r>
    <x v="1"/>
    <x v="2"/>
    <s v="Cultural Resources"/>
    <x v="0"/>
    <s v="Expanded APE to accommodate design revisions"/>
    <n v="15714"/>
    <n v="0"/>
    <m/>
    <m/>
    <m/>
    <n v="15714"/>
    <m/>
    <m/>
    <m/>
    <m/>
    <m/>
    <m/>
    <n v="8714"/>
    <n v="7000"/>
    <m/>
    <m/>
    <m/>
    <m/>
    <m/>
    <m/>
    <m/>
    <m/>
  </r>
  <r>
    <x v="1"/>
    <x v="2"/>
    <s v="Final design"/>
    <x v="0"/>
    <s v="Pre-construction designs following regulatory review and modeling "/>
    <n v="125000"/>
    <n v="0"/>
    <m/>
    <m/>
    <m/>
    <n v="125000"/>
    <m/>
    <m/>
    <m/>
    <m/>
    <m/>
    <m/>
    <m/>
    <n v="125000"/>
    <m/>
    <m/>
    <m/>
    <m/>
    <m/>
    <m/>
    <m/>
    <m/>
  </r>
  <r>
    <x v="1"/>
    <x v="2"/>
    <s v="Administrative"/>
    <x v="2"/>
    <s v="Project Management "/>
    <n v="21068.720000000001"/>
    <n v="0"/>
    <m/>
    <m/>
    <m/>
    <n v="21068.720000000001"/>
    <m/>
    <m/>
    <m/>
    <m/>
    <m/>
    <m/>
    <n v="13068.72"/>
    <n v="8000"/>
    <m/>
    <m/>
    <m/>
    <m/>
    <m/>
    <m/>
    <m/>
    <m/>
  </r>
  <r>
    <x v="1"/>
    <x v="2"/>
    <s v="Administrative"/>
    <x v="4"/>
    <s v="Vehicle Mileage"/>
    <n v="1441.22"/>
    <n v="0"/>
    <m/>
    <m/>
    <m/>
    <n v="1441.22"/>
    <m/>
    <m/>
    <m/>
    <m/>
    <m/>
    <m/>
    <n v="241.22"/>
    <n v="1200"/>
    <m/>
    <m/>
    <m/>
    <m/>
    <m/>
    <m/>
    <m/>
    <m/>
  </r>
  <r>
    <x v="1"/>
    <x v="2"/>
    <s v="8. Indirect "/>
    <x v="3"/>
    <s v="Direct Allocation"/>
    <n v="0"/>
    <n v="0"/>
    <m/>
    <m/>
    <m/>
    <n v="0"/>
    <m/>
    <m/>
    <m/>
    <m/>
    <m/>
    <m/>
    <m/>
    <m/>
    <m/>
    <m/>
    <m/>
    <m/>
    <m/>
    <m/>
    <m/>
    <m/>
  </r>
  <r>
    <x v="1"/>
    <x v="3"/>
    <s v="Permit Application Materials"/>
    <x v="2"/>
    <s v="SPSSEG project manager time to prepare and revise application documents"/>
    <n v="3000"/>
    <n v="0"/>
    <m/>
    <m/>
    <m/>
    <n v="3000"/>
    <m/>
    <m/>
    <m/>
    <m/>
    <m/>
    <m/>
    <m/>
    <n v="1500"/>
    <n v="1500"/>
    <m/>
    <m/>
    <m/>
    <m/>
    <m/>
    <m/>
    <m/>
  </r>
  <r>
    <x v="1"/>
    <x v="3"/>
    <s v="Permit Fees"/>
    <x v="0"/>
    <s v="Fees to local jurisdictions (7 local permits)"/>
    <n v="12000"/>
    <n v="0"/>
    <m/>
    <m/>
    <m/>
    <n v="12000"/>
    <m/>
    <m/>
    <m/>
    <m/>
    <m/>
    <m/>
    <m/>
    <n v="8000"/>
    <n v="4000"/>
    <m/>
    <m/>
    <m/>
    <m/>
    <m/>
    <m/>
    <m/>
  </r>
  <r>
    <x v="1"/>
    <x v="3"/>
    <s v="Engineering support for permits"/>
    <x v="0"/>
    <s v="Consultant demolition material assessment and designation of waste streams "/>
    <n v="1500"/>
    <n v="0"/>
    <m/>
    <m/>
    <m/>
    <n v="1500"/>
    <m/>
    <m/>
    <m/>
    <m/>
    <m/>
    <m/>
    <m/>
    <n v="1500"/>
    <m/>
    <m/>
    <m/>
    <m/>
    <m/>
    <m/>
    <m/>
    <m/>
  </r>
  <r>
    <x v="1"/>
    <x v="3"/>
    <s v="Cultural Resources"/>
    <x v="2"/>
    <s v="Project management for agency review and consultations"/>
    <n v="4500"/>
    <n v="0"/>
    <m/>
    <m/>
    <m/>
    <n v="4500"/>
    <m/>
    <m/>
    <m/>
    <m/>
    <m/>
    <m/>
    <m/>
    <n v="2500"/>
    <n v="2000"/>
    <m/>
    <m/>
    <m/>
    <m/>
    <m/>
    <m/>
    <m/>
  </r>
  <r>
    <x v="1"/>
    <x v="3"/>
    <s v="Assessments"/>
    <x v="0"/>
    <s v="Consultant hydraulic modeling, rise analysis and quantity calcs"/>
    <n v="6500"/>
    <n v="0"/>
    <m/>
    <m/>
    <m/>
    <n v="6500"/>
    <m/>
    <m/>
    <m/>
    <m/>
    <m/>
    <m/>
    <m/>
    <m/>
    <m/>
    <n v="6500"/>
    <m/>
    <m/>
    <m/>
    <m/>
    <m/>
    <m/>
  </r>
  <r>
    <x v="1"/>
    <x v="3"/>
    <s v="Cultural Resources"/>
    <x v="0"/>
    <s v="CRA, Monitoring Plan, IDP, negotiations "/>
    <n v="50158"/>
    <n v="0"/>
    <m/>
    <m/>
    <m/>
    <n v="50158"/>
    <m/>
    <m/>
    <m/>
    <m/>
    <m/>
    <m/>
    <m/>
    <n v="27579"/>
    <n v="22579"/>
    <m/>
    <m/>
    <m/>
    <m/>
    <m/>
    <m/>
    <m/>
  </r>
  <r>
    <x v="1"/>
    <x v="3"/>
    <s v="Indirect "/>
    <x v="3"/>
    <s v="Direct Allocation"/>
    <n v="0"/>
    <n v="0"/>
    <m/>
    <m/>
    <m/>
    <n v="0"/>
    <m/>
    <m/>
    <m/>
    <m/>
    <m/>
    <m/>
    <m/>
    <m/>
    <m/>
    <m/>
    <m/>
    <m/>
    <m/>
    <m/>
    <m/>
    <m/>
  </r>
  <r>
    <x v="2"/>
    <x v="4"/>
    <s v="Administrative"/>
    <x v="2"/>
    <s v="Bid specs, bid ad, contract award and negotiations, pre-con"/>
    <n v="33500"/>
    <n v="0"/>
    <m/>
    <m/>
    <m/>
    <n v="33500"/>
    <m/>
    <m/>
    <m/>
    <m/>
    <m/>
    <m/>
    <m/>
    <n v="12000"/>
    <n v="20000"/>
    <n v="1500"/>
    <m/>
    <m/>
    <m/>
    <m/>
    <m/>
    <m/>
  </r>
  <r>
    <x v="2"/>
    <x v="4"/>
    <s v="Instream Habitat"/>
    <x v="2"/>
    <s v="Water diversion, work area isolation, fish removal"/>
    <n v="22500"/>
    <n v="0"/>
    <m/>
    <m/>
    <m/>
    <n v="22500"/>
    <m/>
    <m/>
    <m/>
    <m/>
    <m/>
    <m/>
    <m/>
    <n v="7500"/>
    <n v="15000"/>
    <m/>
    <m/>
    <m/>
    <m/>
    <m/>
    <m/>
    <m/>
  </r>
  <r>
    <x v="2"/>
    <x v="4"/>
    <s v="Administrative"/>
    <x v="2"/>
    <s v="Construction inspection and monitoring, contract and contractor management"/>
    <n v="52000"/>
    <n v="0"/>
    <m/>
    <m/>
    <m/>
    <n v="52000"/>
    <m/>
    <m/>
    <m/>
    <m/>
    <m/>
    <m/>
    <m/>
    <n v="25000"/>
    <n v="27000"/>
    <m/>
    <m/>
    <m/>
    <m/>
    <m/>
    <m/>
    <m/>
  </r>
  <r>
    <x v="2"/>
    <x v="4"/>
    <s v="Cultural Resources"/>
    <x v="0"/>
    <s v="Cultural monitoring"/>
    <n v="40000"/>
    <n v="0"/>
    <m/>
    <m/>
    <m/>
    <n v="40000"/>
    <m/>
    <m/>
    <m/>
    <m/>
    <m/>
    <m/>
    <m/>
    <n v="25000"/>
    <n v="15000"/>
    <m/>
    <m/>
    <m/>
    <m/>
    <m/>
    <m/>
    <m/>
  </r>
  <r>
    <x v="2"/>
    <x v="4"/>
    <s v="Administrative"/>
    <x v="0"/>
    <s v="Engineering  construction inspection"/>
    <n v="150000"/>
    <n v="0"/>
    <m/>
    <m/>
    <m/>
    <n v="150000"/>
    <m/>
    <m/>
    <m/>
    <m/>
    <m/>
    <m/>
    <m/>
    <n v="75000"/>
    <n v="75000"/>
    <m/>
    <m/>
    <m/>
    <m/>
    <m/>
    <m/>
    <m/>
  </r>
  <r>
    <x v="2"/>
    <x v="4"/>
    <s v="Riparian"/>
    <x v="5"/>
    <s v="PCD Planning, site preparation, invasive weed control, riparian and floodplain planting, site maintenance, and volunteer management 36-50 acres"/>
    <n v="1092000"/>
    <n v="0"/>
    <m/>
    <m/>
    <m/>
    <n v="1092000"/>
    <m/>
    <m/>
    <m/>
    <m/>
    <m/>
    <m/>
    <m/>
    <n v="172000"/>
    <n v="450000"/>
    <n v="90000"/>
    <m/>
    <n v="30000"/>
    <n v="25000"/>
    <m/>
    <m/>
    <n v="325000"/>
  </r>
  <r>
    <x v="2"/>
    <x v="4"/>
    <s v="Instream Habitat"/>
    <x v="5"/>
    <s v="Remove 80-span creosote, pile bridge over the 60-foot wide South Prairie Creek channel and replace new 36' span bridge over 8-foot wide spring creek. "/>
    <n v="177000"/>
    <n v="0"/>
    <m/>
    <m/>
    <m/>
    <n v="177000"/>
    <m/>
    <m/>
    <m/>
    <m/>
    <m/>
    <m/>
    <m/>
    <n v="27000"/>
    <m/>
    <n v="150000"/>
    <m/>
    <m/>
    <m/>
    <m/>
    <m/>
    <m/>
  </r>
  <r>
    <x v="2"/>
    <x v="4"/>
    <s v="Riparian"/>
    <x v="5"/>
    <s v="Demo 11 dairy buildings"/>
    <n v="322739"/>
    <n v="0"/>
    <m/>
    <m/>
    <m/>
    <n v="322739"/>
    <m/>
    <m/>
    <m/>
    <m/>
    <m/>
    <m/>
    <m/>
    <n v="322739"/>
    <m/>
    <m/>
    <m/>
    <m/>
    <m/>
    <m/>
    <m/>
    <m/>
  </r>
  <r>
    <x v="2"/>
    <x v="4"/>
    <s v="Instream Habitat"/>
    <x v="5"/>
    <s v="Install 5 large mainstem and 115 side channel and floodplain wood structures"/>
    <n v="1373740"/>
    <n v="0"/>
    <m/>
    <m/>
    <m/>
    <n v="1373740"/>
    <m/>
    <m/>
    <m/>
    <m/>
    <m/>
    <m/>
    <m/>
    <n v="506804"/>
    <n v="286936"/>
    <m/>
    <n v="280000"/>
    <m/>
    <m/>
    <n v="100000"/>
    <n v="200000"/>
    <m/>
  </r>
  <r>
    <x v="2"/>
    <x v="4"/>
    <s v="Instream Habitat"/>
    <x v="5"/>
    <s v="Construct/connect 2,600 linear feet of side channel and restore/connect 20 acres of wetland"/>
    <n v="755899"/>
    <n v="0"/>
    <m/>
    <m/>
    <m/>
    <n v="755899"/>
    <m/>
    <m/>
    <m/>
    <m/>
    <m/>
    <m/>
    <m/>
    <m/>
    <n v="755899"/>
    <m/>
    <m/>
    <m/>
    <m/>
    <m/>
    <m/>
    <m/>
  </r>
  <r>
    <x v="2"/>
    <x v="4"/>
    <s v="Indirect"/>
    <x v="3"/>
    <s v="Direct Allocation"/>
    <n v="295000"/>
    <n v="0"/>
    <m/>
    <m/>
    <m/>
    <n v="295000"/>
    <m/>
    <m/>
    <m/>
    <m/>
    <m/>
    <m/>
    <m/>
    <n v="8000"/>
    <m/>
    <m/>
    <m/>
    <m/>
    <m/>
    <m/>
    <n v="287000"/>
    <m/>
  </r>
  <r>
    <x v="3"/>
    <x v="5"/>
    <s v="Post project assessments"/>
    <x v="2"/>
    <s v="Measure water elevations and temperature in side channel, main channel and groundwater "/>
    <n v="30000"/>
    <n v="30000"/>
    <m/>
    <m/>
    <m/>
    <n v="0"/>
    <m/>
    <m/>
    <m/>
    <m/>
    <m/>
    <m/>
    <m/>
    <m/>
    <m/>
    <m/>
    <m/>
    <m/>
    <m/>
    <m/>
    <m/>
    <m/>
  </r>
  <r>
    <x v="3"/>
    <x v="5"/>
    <s v="Data Collection "/>
    <x v="0"/>
    <s v="Acquire Y3 post project Lidar and TIR"/>
    <n v="40000"/>
    <n v="40000"/>
    <m/>
    <m/>
    <m/>
    <n v="0"/>
    <m/>
    <m/>
    <m/>
    <m/>
    <m/>
    <m/>
    <m/>
    <m/>
    <m/>
    <m/>
    <m/>
    <m/>
    <m/>
    <m/>
    <m/>
    <m/>
  </r>
  <r>
    <x v="3"/>
    <x v="6"/>
    <s v="Site Stewardship"/>
    <x v="2"/>
    <s v="Monitor and maintain plantings"/>
    <n v="50000"/>
    <n v="50000"/>
    <m/>
    <m/>
    <m/>
    <n v="0"/>
    <m/>
    <m/>
    <m/>
    <m/>
    <m/>
    <m/>
    <m/>
    <m/>
    <m/>
    <m/>
    <m/>
    <m/>
    <m/>
    <m/>
    <m/>
    <m/>
  </r>
  <r>
    <x v="3"/>
    <x v="7"/>
    <s v="Education and Outreach"/>
    <x v="2"/>
    <s v="Present on project results and benefits to region"/>
    <n v="250000"/>
    <n v="250000"/>
    <m/>
    <m/>
    <m/>
    <n v="0"/>
    <m/>
    <m/>
    <m/>
    <m/>
    <m/>
    <m/>
    <m/>
    <m/>
    <m/>
    <m/>
    <m/>
    <m/>
    <m/>
    <m/>
    <m/>
    <m/>
  </r>
  <r>
    <x v="3"/>
    <x v="7"/>
    <s v="Education and Outreach"/>
    <x v="2"/>
    <s v="Build and maintain salmon interpretive trail"/>
    <n v="0"/>
    <n v="0"/>
    <m/>
    <m/>
    <m/>
    <n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4:I14" firstHeaderRow="1" firstDataRow="2" firstDataCol="2"/>
  <pivotFields count="27">
    <pivotField axis="axisRow" compact="0" outline="0" showAll="0" sortType="ascending" defaultSubtotal="0">
      <items count="9">
        <item x="0"/>
        <item x="1"/>
        <item m="1" x="7"/>
        <item x="2"/>
        <item x="3"/>
        <item m="1" x="4"/>
        <item m="1" x="8"/>
        <item m="1" x="5"/>
        <item m="1" x="6"/>
      </items>
    </pivotField>
    <pivotField axis="axisRow" compact="0" outline="0" showAll="0" defaultSubtotal="0">
      <items count="8">
        <item x="1"/>
        <item x="2"/>
        <item x="4"/>
        <item x="7"/>
        <item x="3"/>
        <item x="6"/>
        <item x="5"/>
        <item x="0"/>
      </items>
    </pivotField>
    <pivotField compact="0" outline="0" showAll="0"/>
    <pivotField axis="axisCol" compact="0" outline="0" showAll="0" sortType="ascending">
      <items count="12">
        <item x="2"/>
        <item x="4"/>
        <item x="0"/>
        <item x="5"/>
        <item x="1"/>
        <item x="3"/>
        <item m="1" x="8"/>
        <item m="1" x="9"/>
        <item m="1" x="7"/>
        <item m="1" x="6"/>
        <item m="1" x="10"/>
        <item t="default"/>
      </items>
    </pivotField>
    <pivotField compact="0" outline="0" showAll="0"/>
    <pivotField dataField="1" compact="0" numFmtId="164" outline="0" showAll="0"/>
    <pivotField compact="0" outline="0" showAll="0"/>
    <pivotField compact="0" outline="0" showAll="0" defaultSubtotal="0"/>
    <pivotField compact="0" outline="0" showAll="0" defaultSubtotal="0"/>
    <pivotField compact="0" outline="0" showAll="0" defaultSubtotal="0"/>
    <pivotField compact="0" numFmtId="16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0"/>
    <field x="1"/>
  </rowFields>
  <rowItems count="9">
    <i>
      <x/>
      <x v="7"/>
    </i>
    <i>
      <x v="1"/>
      <x/>
    </i>
    <i r="1">
      <x v="1"/>
    </i>
    <i r="1">
      <x v="4"/>
    </i>
    <i>
      <x v="3"/>
      <x v="2"/>
    </i>
    <i>
      <x v="4"/>
      <x v="3"/>
    </i>
    <i r="1">
      <x v="5"/>
    </i>
    <i r="1">
      <x v="6"/>
    </i>
    <i t="grand">
      <x/>
    </i>
  </rowItems>
  <colFields count="1">
    <field x="3"/>
  </colFields>
  <colItems count="7">
    <i>
      <x/>
    </i>
    <i>
      <x v="1"/>
    </i>
    <i>
      <x v="2"/>
    </i>
    <i>
      <x v="3"/>
    </i>
    <i>
      <x v="4"/>
    </i>
    <i>
      <x v="5"/>
    </i>
    <i t="grand">
      <x/>
    </i>
  </colItems>
  <dataFields count="1">
    <dataField name="Sum of Total Cost" fld="5" baseField="0" baseItem="0" numFmtId="44"/>
  </dataFields>
  <formats count="1">
    <format dxfId="1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G11" firstHeaderRow="1" firstDataRow="2" firstDataCol="2"/>
  <pivotFields count="28">
    <pivotField axis="axisRow" compact="0" outline="0" showAll="0" defaultSubtotal="0">
      <items count="5">
        <item x="0"/>
        <item x="1"/>
        <item x="2"/>
        <item x="3"/>
        <item m="1" x="4"/>
      </items>
    </pivotField>
    <pivotField axis="axisRow" compact="0" outline="0" showAll="0" defaultSubtotal="0">
      <items count="10">
        <item x="1"/>
        <item x="2"/>
        <item m="1" x="9"/>
        <item m="1" x="7"/>
        <item m="1" x="6"/>
        <item m="1" x="8"/>
        <item m="1" x="4"/>
        <item m="1" x="5"/>
        <item x="3"/>
        <item x="0"/>
      </items>
    </pivotField>
    <pivotField compact="0" outline="0" showAll="0">
      <items count="43">
        <item x="24"/>
        <item m="1" x="39"/>
        <item x="1"/>
        <item x="0"/>
        <item m="1" x="37"/>
        <item x="12"/>
        <item m="1" x="30"/>
        <item m="1" x="40"/>
        <item x="18"/>
        <item x="6"/>
        <item x="20"/>
        <item m="1" x="25"/>
        <item x="21"/>
        <item m="1" x="26"/>
        <item m="1" x="32"/>
        <item m="1" x="28"/>
        <item m="1" x="36"/>
        <item m="1" x="27"/>
        <item m="1" x="33"/>
        <item m="1" x="29"/>
        <item m="1" x="38"/>
        <item m="1" x="35"/>
        <item m="1" x="41"/>
        <item m="1" x="31"/>
        <item m="1" x="34"/>
        <item x="2"/>
        <item x="5"/>
        <item x="19"/>
        <item x="3"/>
        <item x="4"/>
        <item x="7"/>
        <item x="8"/>
        <item x="9"/>
        <item x="10"/>
        <item x="11"/>
        <item x="13"/>
        <item x="14"/>
        <item x="15"/>
        <item x="16"/>
        <item x="17"/>
        <item x="22"/>
        <item x="23"/>
        <item t="default"/>
      </items>
    </pivotField>
    <pivotField axis="axisCol" compact="0" outline="0" showAll="0" sortType="ascending">
      <items count="8">
        <item x="2"/>
        <item m="1" x="4"/>
        <item x="1"/>
        <item m="1" x="6"/>
        <item x="0"/>
        <item m="1" x="5"/>
        <item x="3"/>
        <item t="default"/>
      </items>
    </pivotField>
    <pivotField compact="0" outline="0" showAll="0"/>
    <pivotField dataField="1" compact="0" outline="0" showAll="0"/>
    <pivotField compact="0" numFmtId="164" outline="0" showAll="0"/>
    <pivotField compact="0" outline="0" showAll="0"/>
    <pivotField compact="0" outline="0" showAll="0"/>
    <pivotField compact="0" outline="0" showAll="0"/>
    <pivotField compact="0" outline="0" showAll="0"/>
    <pivotField compact="0" numFmtId="16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0"/>
    <field x="1"/>
  </rowFields>
  <rowItems count="7">
    <i>
      <x/>
      <x v="9"/>
    </i>
    <i>
      <x v="1"/>
      <x/>
    </i>
    <i r="1">
      <x v="1"/>
    </i>
    <i r="1">
      <x v="8"/>
    </i>
    <i>
      <x v="2"/>
      <x v="8"/>
    </i>
    <i>
      <x v="3"/>
      <x v="8"/>
    </i>
    <i t="grand">
      <x/>
    </i>
  </rowItems>
  <colFields count="1">
    <field x="3"/>
  </colFields>
  <colItems count="5">
    <i>
      <x/>
    </i>
    <i>
      <x v="2"/>
    </i>
    <i>
      <x v="4"/>
    </i>
    <i>
      <x v="6"/>
    </i>
    <i t="grand">
      <x/>
    </i>
  </colItems>
  <dataFields count="1">
    <dataField name="Sum of Total Cost" fld="5" baseField="1" baseItem="0" numFmtId="165"/>
  </dataFields>
  <formats count="14">
    <format dxfId="13">
      <pivotArea type="all" dataOnly="0" outline="0" fieldPosition="0"/>
    </format>
    <format dxfId="12">
      <pivotArea outline="0" collapsedLevelsAreSubtotals="1" fieldPosition="0"/>
    </format>
    <format dxfId="11">
      <pivotArea type="origin" dataOnly="0" labelOnly="1" outline="0" fieldPosition="0"/>
    </format>
    <format dxfId="10">
      <pivotArea field="3" type="button" dataOnly="0" labelOnly="1" outline="0" axis="axisCol" fieldPosition="0"/>
    </format>
    <format dxfId="9">
      <pivotArea type="topRight" dataOnly="0" labelOnly="1" outline="0" fieldPosition="0"/>
    </format>
    <format dxfId="8">
      <pivotArea field="2" type="button" dataOnly="0" labelOnly="1" outline="0"/>
    </format>
    <format dxfId="7">
      <pivotArea dataOnly="0" labelOnly="1" grandRow="1" outline="0" fieldPosition="0"/>
    </format>
    <format dxfId="6">
      <pivotArea dataOnly="0" labelOnly="1" fieldPosition="0">
        <references count="1">
          <reference field="3" count="0"/>
        </references>
      </pivotArea>
    </format>
    <format dxfId="5">
      <pivotArea dataOnly="0" labelOnly="1" grandCol="1" outline="0" fieldPosition="0"/>
    </format>
    <format dxfId="4">
      <pivotArea outline="0" collapsedLevelsAreSubtotals="1" fieldPosition="0"/>
    </format>
    <format dxfId="3">
      <pivotArea outline="0" collapsedLevelsAreSubtotals="1" fieldPosition="0"/>
    </format>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kristinw@spsseg.org,%20360-412-0808"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ryan@wclt.org,%20360-222-3310"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D17"/>
  <sheetViews>
    <sheetView topLeftCell="A10" zoomScale="85" zoomScaleNormal="85" workbookViewId="0">
      <selection activeCell="D10" sqref="D10"/>
    </sheetView>
  </sheetViews>
  <sheetFormatPr defaultRowHeight="15" x14ac:dyDescent="0.25"/>
  <cols>
    <col min="1" max="1" width="18.5703125" customWidth="1"/>
    <col min="2" max="2" width="15" customWidth="1"/>
    <col min="4" max="4" width="86.85546875" customWidth="1"/>
  </cols>
  <sheetData>
    <row r="1" spans="1:4" ht="31.5" x14ac:dyDescent="0.6">
      <c r="A1" s="236" t="s">
        <v>216</v>
      </c>
      <c r="B1" s="236"/>
      <c r="C1" s="236"/>
      <c r="D1" s="236"/>
    </row>
    <row r="2" spans="1:4" ht="18.75" x14ac:dyDescent="0.3">
      <c r="A2" s="238" t="s">
        <v>377</v>
      </c>
      <c r="B2" s="238"/>
      <c r="C2" s="238"/>
      <c r="D2" s="238"/>
    </row>
    <row r="3" spans="1:4" ht="36" customHeight="1" x14ac:dyDescent="0.25">
      <c r="A3" s="235" t="s">
        <v>269</v>
      </c>
      <c r="B3" s="235"/>
      <c r="C3" s="235"/>
      <c r="D3" s="235"/>
    </row>
    <row r="4" spans="1:4" ht="89.25" customHeight="1" x14ac:dyDescent="0.25">
      <c r="A4" s="73" t="s">
        <v>123</v>
      </c>
      <c r="B4" s="237" t="s">
        <v>270</v>
      </c>
      <c r="C4" s="237"/>
      <c r="D4" s="237"/>
    </row>
    <row r="5" spans="1:4" ht="74.25" customHeight="1" x14ac:dyDescent="0.25">
      <c r="A5" s="73" t="s">
        <v>124</v>
      </c>
      <c r="B5" s="237" t="s">
        <v>371</v>
      </c>
      <c r="C5" s="237"/>
      <c r="D5" s="237"/>
    </row>
    <row r="6" spans="1:4" ht="45" x14ac:dyDescent="0.25">
      <c r="A6" s="72" t="s">
        <v>183</v>
      </c>
      <c r="B6" s="57"/>
      <c r="C6" s="71">
        <v>1</v>
      </c>
      <c r="D6" s="58" t="s">
        <v>372</v>
      </c>
    </row>
    <row r="7" spans="1:4" ht="90" x14ac:dyDescent="0.25">
      <c r="A7" s="56"/>
      <c r="B7" s="57"/>
      <c r="C7" s="71">
        <v>2</v>
      </c>
      <c r="D7" s="58" t="s">
        <v>380</v>
      </c>
    </row>
    <row r="8" spans="1:4" ht="146.25" customHeight="1" x14ac:dyDescent="0.25">
      <c r="A8" s="56"/>
      <c r="B8" s="57"/>
      <c r="C8" s="71">
        <v>3</v>
      </c>
      <c r="D8" s="58" t="s">
        <v>381</v>
      </c>
    </row>
    <row r="9" spans="1:4" ht="65.25" customHeight="1" x14ac:dyDescent="0.25">
      <c r="A9" s="56"/>
      <c r="B9" s="57"/>
      <c r="C9" s="71">
        <v>4</v>
      </c>
      <c r="D9" s="58" t="s">
        <v>373</v>
      </c>
    </row>
    <row r="10" spans="1:4" ht="65.25" customHeight="1" x14ac:dyDescent="0.25">
      <c r="A10" s="56"/>
      <c r="B10" s="57"/>
      <c r="C10" s="71">
        <v>5</v>
      </c>
      <c r="D10" s="58" t="s">
        <v>382</v>
      </c>
    </row>
    <row r="11" spans="1:4" ht="55.5" customHeight="1" x14ac:dyDescent="0.25">
      <c r="A11" s="70" t="s">
        <v>217</v>
      </c>
      <c r="B11" s="237" t="s">
        <v>374</v>
      </c>
      <c r="C11" s="237"/>
      <c r="D11" s="237"/>
    </row>
    <row r="12" spans="1:4" ht="49.5" customHeight="1" x14ac:dyDescent="0.25">
      <c r="A12" s="240" t="s">
        <v>125</v>
      </c>
      <c r="B12" s="240"/>
      <c r="C12" s="237" t="s">
        <v>170</v>
      </c>
      <c r="D12" s="237"/>
    </row>
    <row r="13" spans="1:4" ht="66" customHeight="1" x14ac:dyDescent="0.25">
      <c r="A13" s="240" t="s">
        <v>375</v>
      </c>
      <c r="B13" s="240"/>
      <c r="C13" s="237" t="s">
        <v>376</v>
      </c>
      <c r="D13" s="237"/>
    </row>
    <row r="14" spans="1:4" ht="49.5" customHeight="1" x14ac:dyDescent="0.25">
      <c r="A14" s="240" t="s">
        <v>126</v>
      </c>
      <c r="B14" s="240"/>
      <c r="C14" s="237" t="s">
        <v>218</v>
      </c>
      <c r="D14" s="237"/>
    </row>
    <row r="15" spans="1:4" ht="66.75" customHeight="1" x14ac:dyDescent="0.25">
      <c r="A15" s="240" t="s">
        <v>129</v>
      </c>
      <c r="B15" s="240"/>
      <c r="C15" s="239" t="s">
        <v>318</v>
      </c>
      <c r="D15" s="239"/>
    </row>
    <row r="16" spans="1:4" ht="49.5" customHeight="1" x14ac:dyDescent="0.25">
      <c r="A16" s="240" t="s">
        <v>127</v>
      </c>
      <c r="B16" s="240"/>
      <c r="C16" s="237" t="s">
        <v>172</v>
      </c>
      <c r="D16" s="237"/>
    </row>
    <row r="17" spans="1:4" ht="49.5" customHeight="1" x14ac:dyDescent="0.25">
      <c r="A17" s="240" t="s">
        <v>128</v>
      </c>
      <c r="B17" s="240"/>
      <c r="C17" s="237" t="s">
        <v>171</v>
      </c>
      <c r="D17" s="237"/>
    </row>
  </sheetData>
  <mergeCells count="18">
    <mergeCell ref="C16:D16"/>
    <mergeCell ref="C17:D17"/>
    <mergeCell ref="A16:B16"/>
    <mergeCell ref="A17:B17"/>
    <mergeCell ref="A14:B14"/>
    <mergeCell ref="A15:B15"/>
    <mergeCell ref="C12:D12"/>
    <mergeCell ref="C13:D13"/>
    <mergeCell ref="C14:D14"/>
    <mergeCell ref="C15:D15"/>
    <mergeCell ref="A13:B13"/>
    <mergeCell ref="A12:B12"/>
    <mergeCell ref="A3:D3"/>
    <mergeCell ref="A1:D1"/>
    <mergeCell ref="B4:D4"/>
    <mergeCell ref="B5:D5"/>
    <mergeCell ref="B11:D11"/>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B52"/>
  <sheetViews>
    <sheetView zoomScale="85" zoomScaleNormal="85" workbookViewId="0">
      <pane xSplit="6" ySplit="5" topLeftCell="O21" activePane="bottomRight" state="frozen"/>
      <selection pane="topRight" activeCell="G1" sqref="G1"/>
      <selection pane="bottomLeft" activeCell="A6" sqref="A6"/>
      <selection pane="bottomRight" activeCell="E18" sqref="E18"/>
    </sheetView>
  </sheetViews>
  <sheetFormatPr defaultColWidth="9.140625" defaultRowHeight="11.25" x14ac:dyDescent="0.2"/>
  <cols>
    <col min="1" max="1" width="13.28515625" style="3" bestFit="1" customWidth="1"/>
    <col min="2" max="2" width="20.140625" style="3" bestFit="1" customWidth="1"/>
    <col min="3" max="3" width="19.7109375" style="3" bestFit="1" customWidth="1"/>
    <col min="4" max="4" width="12.42578125" style="4" bestFit="1" customWidth="1"/>
    <col min="5" max="5" width="20.5703125" style="3" customWidth="1"/>
    <col min="6" max="6" width="10.140625" style="3" customWidth="1"/>
    <col min="7" max="7" width="9.28515625" style="20" bestFit="1" customWidth="1"/>
    <col min="8" max="10" width="7.42578125" style="3" customWidth="1"/>
    <col min="11" max="11" width="10.42578125" style="3" bestFit="1" customWidth="1"/>
    <col min="12" max="27" width="9.42578125" style="3" customWidth="1"/>
    <col min="28" max="16384" width="9.140625" style="3"/>
  </cols>
  <sheetData>
    <row r="1" spans="1:28" ht="15.75" x14ac:dyDescent="0.25">
      <c r="A1" s="21" t="s">
        <v>158</v>
      </c>
      <c r="B1" s="241" t="s">
        <v>164</v>
      </c>
      <c r="C1" s="241"/>
      <c r="D1" s="242"/>
      <c r="E1" s="22"/>
      <c r="F1" s="90"/>
      <c r="G1" s="86" t="s">
        <v>184</v>
      </c>
      <c r="H1" s="87" t="s">
        <v>167</v>
      </c>
      <c r="I1" s="47" t="s">
        <v>167</v>
      </c>
      <c r="J1" s="76" t="s">
        <v>167</v>
      </c>
      <c r="K1" s="84" t="s">
        <v>184</v>
      </c>
      <c r="L1" s="34">
        <v>2005</v>
      </c>
      <c r="M1" s="25">
        <v>2006</v>
      </c>
      <c r="N1" s="25">
        <v>2005</v>
      </c>
      <c r="O1" s="25">
        <v>2013</v>
      </c>
      <c r="P1" s="25">
        <v>2015</v>
      </c>
      <c r="Q1" s="25">
        <v>2015</v>
      </c>
      <c r="R1" s="25">
        <v>2016</v>
      </c>
      <c r="S1" s="25">
        <v>2020</v>
      </c>
      <c r="T1" s="25">
        <v>2021</v>
      </c>
      <c r="U1" s="25">
        <v>2020</v>
      </c>
      <c r="V1" s="25">
        <v>2020</v>
      </c>
      <c r="W1" s="25">
        <v>2018</v>
      </c>
      <c r="X1" s="25">
        <v>2018</v>
      </c>
      <c r="Y1" s="25">
        <v>2022</v>
      </c>
      <c r="Z1" s="25">
        <v>2021</v>
      </c>
      <c r="AA1" s="25">
        <v>2022</v>
      </c>
    </row>
    <row r="2" spans="1:28" ht="15.75" x14ac:dyDescent="0.25">
      <c r="A2" s="21" t="s">
        <v>161</v>
      </c>
      <c r="B2" s="243">
        <v>43831</v>
      </c>
      <c r="C2" s="244"/>
      <c r="D2" s="245"/>
      <c r="E2" s="23"/>
      <c r="F2" s="91"/>
      <c r="G2" s="86" t="s">
        <v>162</v>
      </c>
      <c r="H2" s="88"/>
      <c r="I2" s="49"/>
      <c r="J2" s="77"/>
      <c r="K2" s="85" t="s">
        <v>162</v>
      </c>
      <c r="L2" s="34"/>
      <c r="M2" s="25"/>
      <c r="N2" s="25"/>
      <c r="O2" s="25"/>
      <c r="P2" s="25" t="s">
        <v>133</v>
      </c>
      <c r="Q2" s="25" t="s">
        <v>131</v>
      </c>
      <c r="R2" s="25"/>
      <c r="S2" s="25" t="s">
        <v>139</v>
      </c>
      <c r="T2" s="25" t="s">
        <v>139</v>
      </c>
      <c r="U2" s="25" t="s">
        <v>138</v>
      </c>
      <c r="V2" s="25" t="s">
        <v>135</v>
      </c>
      <c r="W2" s="25"/>
      <c r="X2" s="25" t="s">
        <v>137</v>
      </c>
      <c r="Y2" s="25" t="s">
        <v>136</v>
      </c>
      <c r="Z2" s="25" t="s">
        <v>133</v>
      </c>
      <c r="AA2" s="25">
        <v>319</v>
      </c>
    </row>
    <row r="3" spans="1:28" ht="15.75" x14ac:dyDescent="0.25">
      <c r="A3" s="21" t="s">
        <v>159</v>
      </c>
      <c r="B3" s="244" t="s">
        <v>174</v>
      </c>
      <c r="C3" s="244"/>
      <c r="D3" s="245"/>
      <c r="E3" s="24"/>
      <c r="F3" s="92"/>
      <c r="G3" s="86" t="s">
        <v>163</v>
      </c>
      <c r="H3" s="88"/>
      <c r="I3" s="49"/>
      <c r="J3" s="77"/>
      <c r="K3" s="85" t="s">
        <v>163</v>
      </c>
      <c r="L3" s="34" t="s">
        <v>130</v>
      </c>
      <c r="M3" s="25" t="s">
        <v>130</v>
      </c>
      <c r="N3" s="25" t="s">
        <v>131</v>
      </c>
      <c r="O3" s="25" t="s">
        <v>132</v>
      </c>
      <c r="P3" s="25" t="s">
        <v>134</v>
      </c>
      <c r="Q3" s="25" t="s">
        <v>134</v>
      </c>
      <c r="R3" s="25" t="s">
        <v>134</v>
      </c>
      <c r="S3" s="25" t="s">
        <v>134</v>
      </c>
      <c r="T3" s="25" t="s">
        <v>134</v>
      </c>
      <c r="U3" s="25" t="s">
        <v>134</v>
      </c>
      <c r="V3" s="25" t="s">
        <v>134</v>
      </c>
      <c r="W3" s="25" t="s">
        <v>130</v>
      </c>
      <c r="X3" s="25" t="s">
        <v>130</v>
      </c>
      <c r="Y3" s="25" t="s">
        <v>134</v>
      </c>
      <c r="Z3" s="25" t="s">
        <v>134</v>
      </c>
      <c r="AA3" s="25" t="s">
        <v>130</v>
      </c>
    </row>
    <row r="4" spans="1:28" ht="15.75" x14ac:dyDescent="0.25">
      <c r="A4" s="21" t="s">
        <v>160</v>
      </c>
      <c r="B4" s="246" t="s">
        <v>175</v>
      </c>
      <c r="C4" s="244"/>
      <c r="D4" s="244"/>
      <c r="E4" s="53" t="s">
        <v>185</v>
      </c>
      <c r="F4" s="93">
        <f>SUM(F6:F46)</f>
        <v>6477550.3399999999</v>
      </c>
      <c r="G4" s="89">
        <f>SUM(G6:G46)</f>
        <v>370000</v>
      </c>
      <c r="H4" s="45">
        <f>SUM(H6:H46)</f>
        <v>0</v>
      </c>
      <c r="I4" s="45">
        <f>SUM(I6:I46)</f>
        <v>0</v>
      </c>
      <c r="J4" s="78">
        <f>SUM(J6:J46)</f>
        <v>0</v>
      </c>
      <c r="K4" s="74">
        <f>SUM(K6:K45)</f>
        <v>6107550.3399999999</v>
      </c>
      <c r="L4" s="52">
        <f t="shared" ref="L4:AA4" si="0">SUM(L6:L46)</f>
        <v>425000</v>
      </c>
      <c r="M4" s="51">
        <f t="shared" si="0"/>
        <v>546373.59000000008</v>
      </c>
      <c r="N4" s="51">
        <f t="shared" si="0"/>
        <v>264220</v>
      </c>
      <c r="O4" s="51">
        <f t="shared" si="0"/>
        <v>81650.000000000015</v>
      </c>
      <c r="P4" s="51">
        <f t="shared" si="0"/>
        <v>39939.11</v>
      </c>
      <c r="Q4" s="51">
        <f t="shared" si="0"/>
        <v>38829.699999999997</v>
      </c>
      <c r="R4" s="51">
        <f t="shared" si="0"/>
        <v>178301.94</v>
      </c>
      <c r="S4" s="51">
        <f t="shared" si="0"/>
        <v>1363322</v>
      </c>
      <c r="T4" s="51">
        <f t="shared" si="0"/>
        <v>1674914</v>
      </c>
      <c r="U4" s="51">
        <f t="shared" si="0"/>
        <v>248000</v>
      </c>
      <c r="V4" s="51">
        <f t="shared" si="0"/>
        <v>280000</v>
      </c>
      <c r="W4" s="51">
        <f t="shared" si="0"/>
        <v>30000</v>
      </c>
      <c r="X4" s="51">
        <f t="shared" si="0"/>
        <v>25000</v>
      </c>
      <c r="Y4" s="51">
        <f t="shared" si="0"/>
        <v>100000</v>
      </c>
      <c r="Z4" s="51">
        <f t="shared" si="0"/>
        <v>487000</v>
      </c>
      <c r="AA4" s="51">
        <f t="shared" si="0"/>
        <v>325000</v>
      </c>
      <c r="AB4" s="6"/>
    </row>
    <row r="5" spans="1:28" s="109" customFormat="1" ht="59.25" thickBot="1" x14ac:dyDescent="0.25">
      <c r="A5" s="103" t="s">
        <v>63</v>
      </c>
      <c r="B5" s="103" t="s">
        <v>314</v>
      </c>
      <c r="C5" s="103" t="s">
        <v>102</v>
      </c>
      <c r="D5" s="103" t="s">
        <v>69</v>
      </c>
      <c r="E5" s="103" t="s">
        <v>39</v>
      </c>
      <c r="F5" s="104" t="s">
        <v>169</v>
      </c>
      <c r="G5" s="105" t="s">
        <v>40</v>
      </c>
      <c r="H5" s="106" t="s">
        <v>180</v>
      </c>
      <c r="I5" s="106" t="s">
        <v>181</v>
      </c>
      <c r="J5" s="107" t="s">
        <v>182</v>
      </c>
      <c r="K5" s="105" t="s">
        <v>165</v>
      </c>
      <c r="L5" s="108" t="s">
        <v>142</v>
      </c>
      <c r="M5" s="106" t="s">
        <v>143</v>
      </c>
      <c r="N5" s="106" t="s">
        <v>144</v>
      </c>
      <c r="O5" s="106" t="s">
        <v>145</v>
      </c>
      <c r="P5" s="106" t="s">
        <v>146</v>
      </c>
      <c r="Q5" s="106" t="s">
        <v>147</v>
      </c>
      <c r="R5" s="106" t="s">
        <v>148</v>
      </c>
      <c r="S5" s="106" t="s">
        <v>149</v>
      </c>
      <c r="T5" s="106" t="s">
        <v>150</v>
      </c>
      <c r="U5" s="106" t="s">
        <v>151</v>
      </c>
      <c r="V5" s="106" t="s">
        <v>152</v>
      </c>
      <c r="W5" s="106" t="s">
        <v>153</v>
      </c>
      <c r="X5" s="106" t="s">
        <v>154</v>
      </c>
      <c r="Y5" s="106" t="s">
        <v>155</v>
      </c>
      <c r="Z5" s="106" t="s">
        <v>156</v>
      </c>
      <c r="AA5" s="106" t="s">
        <v>157</v>
      </c>
    </row>
    <row r="6" spans="1:28" s="10" customFormat="1" ht="30" customHeight="1" x14ac:dyDescent="0.2">
      <c r="A6" s="95" t="s">
        <v>177</v>
      </c>
      <c r="B6" s="96" t="s">
        <v>104</v>
      </c>
      <c r="C6" s="97" t="s">
        <v>8</v>
      </c>
      <c r="D6" s="98" t="s">
        <v>258</v>
      </c>
      <c r="E6" s="99" t="s">
        <v>62</v>
      </c>
      <c r="F6" s="100">
        <v>0</v>
      </c>
      <c r="G6" s="75">
        <f>F6-K6</f>
        <v>0</v>
      </c>
      <c r="H6" s="83"/>
      <c r="I6" s="83"/>
      <c r="J6" s="101"/>
      <c r="K6" s="75">
        <f>SUM(L6:AA6)</f>
        <v>0</v>
      </c>
      <c r="L6" s="83" t="s">
        <v>166</v>
      </c>
      <c r="M6" s="83"/>
      <c r="N6" s="83" t="s">
        <v>166</v>
      </c>
      <c r="O6" s="83"/>
      <c r="P6" s="83"/>
      <c r="Q6" s="83"/>
      <c r="R6" s="83"/>
      <c r="S6" s="83"/>
      <c r="T6" s="83"/>
      <c r="U6" s="83"/>
      <c r="V6" s="102"/>
      <c r="W6" s="83"/>
      <c r="X6" s="83"/>
      <c r="Y6" s="83"/>
      <c r="Z6" s="83"/>
      <c r="AA6" s="83"/>
    </row>
    <row r="7" spans="1:28" s="10" customFormat="1" x14ac:dyDescent="0.2">
      <c r="A7" s="7" t="s">
        <v>177</v>
      </c>
      <c r="B7" s="8" t="s">
        <v>104</v>
      </c>
      <c r="C7" s="9" t="s">
        <v>25</v>
      </c>
      <c r="D7" s="67" t="s">
        <v>260</v>
      </c>
      <c r="E7" s="31" t="s">
        <v>41</v>
      </c>
      <c r="F7" s="94">
        <v>950000</v>
      </c>
      <c r="G7" s="82">
        <f t="shared" ref="G7:G46" si="1">F7-K7</f>
        <v>0</v>
      </c>
      <c r="H7" s="27"/>
      <c r="I7" s="27"/>
      <c r="J7" s="79"/>
      <c r="K7" s="75">
        <f t="shared" ref="K7:K46" si="2">SUM(L7:AA7)</f>
        <v>950000</v>
      </c>
      <c r="L7" s="27">
        <v>403626.41</v>
      </c>
      <c r="M7" s="27">
        <f>950000-L7</f>
        <v>546373.59000000008</v>
      </c>
      <c r="N7" s="27"/>
      <c r="O7" s="27"/>
      <c r="P7" s="27"/>
      <c r="Q7" s="27"/>
      <c r="R7" s="27"/>
      <c r="S7" s="27"/>
      <c r="T7" s="27"/>
      <c r="U7" s="27"/>
      <c r="V7" s="27"/>
      <c r="W7" s="27"/>
      <c r="X7" s="27"/>
      <c r="Y7" s="27"/>
      <c r="Z7" s="27"/>
      <c r="AA7" s="27"/>
    </row>
    <row r="8" spans="1:28" s="10" customFormat="1" ht="16.5" x14ac:dyDescent="0.2">
      <c r="A8" s="7" t="s">
        <v>177</v>
      </c>
      <c r="B8" s="8" t="s">
        <v>104</v>
      </c>
      <c r="C8" s="9" t="s">
        <v>25</v>
      </c>
      <c r="D8" s="67" t="s">
        <v>260</v>
      </c>
      <c r="E8" s="31" t="s">
        <v>42</v>
      </c>
      <c r="F8" s="94">
        <v>264220</v>
      </c>
      <c r="G8" s="82">
        <f t="shared" si="1"/>
        <v>0</v>
      </c>
      <c r="H8" s="27"/>
      <c r="I8" s="27"/>
      <c r="J8" s="79"/>
      <c r="K8" s="75">
        <f t="shared" si="2"/>
        <v>264220</v>
      </c>
      <c r="L8" s="27"/>
      <c r="M8" s="27"/>
      <c r="N8" s="27">
        <v>264220</v>
      </c>
      <c r="O8" s="27"/>
      <c r="P8" s="27"/>
      <c r="Q8" s="27"/>
      <c r="R8" s="27"/>
      <c r="S8" s="27"/>
      <c r="T8" s="27"/>
      <c r="U8" s="27"/>
      <c r="V8" s="27"/>
      <c r="W8" s="27"/>
      <c r="X8" s="27"/>
      <c r="Y8" s="27"/>
      <c r="Z8" s="27"/>
      <c r="AA8" s="27"/>
    </row>
    <row r="9" spans="1:28" s="10" customFormat="1" ht="22.5" x14ac:dyDescent="0.2">
      <c r="A9" s="7" t="s">
        <v>177</v>
      </c>
      <c r="B9" s="8" t="s">
        <v>104</v>
      </c>
      <c r="C9" s="9" t="s">
        <v>27</v>
      </c>
      <c r="D9" s="67" t="s">
        <v>258</v>
      </c>
      <c r="E9" s="31" t="s">
        <v>86</v>
      </c>
      <c r="F9" s="94">
        <v>0</v>
      </c>
      <c r="G9" s="82">
        <f t="shared" si="1"/>
        <v>0</v>
      </c>
      <c r="H9" s="27"/>
      <c r="I9" s="27"/>
      <c r="J9" s="79"/>
      <c r="K9" s="75">
        <f t="shared" si="2"/>
        <v>0</v>
      </c>
      <c r="L9" s="27" t="s">
        <v>166</v>
      </c>
      <c r="M9" s="27"/>
      <c r="N9" s="27" t="s">
        <v>166</v>
      </c>
      <c r="O9" s="27"/>
      <c r="P9" s="27"/>
      <c r="Q9" s="27"/>
      <c r="R9" s="27"/>
      <c r="S9" s="27"/>
      <c r="T9" s="27"/>
      <c r="U9" s="27"/>
      <c r="V9" s="27"/>
      <c r="W9" s="27"/>
      <c r="X9" s="27"/>
      <c r="Y9" s="27"/>
      <c r="Z9" s="27"/>
      <c r="AA9" s="27"/>
    </row>
    <row r="10" spans="1:28" s="10" customFormat="1" x14ac:dyDescent="0.2">
      <c r="A10" s="7" t="s">
        <v>177</v>
      </c>
      <c r="B10" s="8" t="s">
        <v>104</v>
      </c>
      <c r="C10" s="9" t="s">
        <v>17</v>
      </c>
      <c r="D10" s="67" t="s">
        <v>262</v>
      </c>
      <c r="E10" s="32" t="s">
        <v>43</v>
      </c>
      <c r="F10" s="94">
        <v>0</v>
      </c>
      <c r="G10" s="82">
        <f t="shared" si="1"/>
        <v>0</v>
      </c>
      <c r="H10" s="27"/>
      <c r="I10" s="27"/>
      <c r="J10" s="79"/>
      <c r="K10" s="75">
        <f t="shared" si="2"/>
        <v>0</v>
      </c>
      <c r="L10" s="27" t="s">
        <v>166</v>
      </c>
      <c r="M10" s="27"/>
      <c r="N10" s="27" t="s">
        <v>166</v>
      </c>
      <c r="O10" s="27"/>
      <c r="P10" s="27"/>
      <c r="Q10" s="27"/>
      <c r="R10" s="27"/>
      <c r="S10" s="27"/>
      <c r="T10" s="27"/>
      <c r="U10" s="27"/>
      <c r="V10" s="27"/>
      <c r="W10" s="27"/>
      <c r="X10" s="27"/>
      <c r="Y10" s="27"/>
      <c r="Z10" s="27"/>
      <c r="AA10" s="27"/>
    </row>
    <row r="11" spans="1:28" s="10" customFormat="1" x14ac:dyDescent="0.2">
      <c r="A11" s="7" t="s">
        <v>177</v>
      </c>
      <c r="B11" s="8" t="s">
        <v>104</v>
      </c>
      <c r="C11" s="9" t="s">
        <v>6</v>
      </c>
      <c r="D11" s="67" t="s">
        <v>262</v>
      </c>
      <c r="E11" s="32" t="s">
        <v>44</v>
      </c>
      <c r="F11" s="94">
        <v>21373.59</v>
      </c>
      <c r="G11" s="82">
        <f t="shared" si="1"/>
        <v>0</v>
      </c>
      <c r="H11" s="27"/>
      <c r="I11" s="27"/>
      <c r="J11" s="79"/>
      <c r="K11" s="75">
        <f t="shared" si="2"/>
        <v>21373.59</v>
      </c>
      <c r="L11" s="27">
        <v>21373.59</v>
      </c>
      <c r="M11" s="27"/>
      <c r="N11" s="27" t="s">
        <v>166</v>
      </c>
      <c r="O11" s="27"/>
      <c r="P11" s="27"/>
      <c r="Q11" s="27"/>
      <c r="R11" s="27"/>
      <c r="S11" s="27"/>
      <c r="T11" s="27"/>
      <c r="U11" s="27"/>
      <c r="V11" s="27"/>
      <c r="W11" s="27"/>
      <c r="X11" s="27"/>
      <c r="Y11" s="27"/>
      <c r="Z11" s="27"/>
      <c r="AA11" s="27"/>
    </row>
    <row r="12" spans="1:28" s="10" customFormat="1" x14ac:dyDescent="0.2">
      <c r="A12" s="7" t="s">
        <v>177</v>
      </c>
      <c r="B12" s="8" t="s">
        <v>104</v>
      </c>
      <c r="C12" s="9" t="s">
        <v>31</v>
      </c>
      <c r="D12" s="67" t="s">
        <v>263</v>
      </c>
      <c r="E12" s="32" t="s">
        <v>264</v>
      </c>
      <c r="F12" s="94">
        <v>0</v>
      </c>
      <c r="G12" s="82">
        <f t="shared" si="1"/>
        <v>0</v>
      </c>
      <c r="H12" s="27"/>
      <c r="I12" s="27"/>
      <c r="J12" s="79"/>
      <c r="K12" s="75">
        <f t="shared" si="2"/>
        <v>0</v>
      </c>
      <c r="L12" s="27"/>
      <c r="M12" s="27"/>
      <c r="N12" s="27"/>
      <c r="O12" s="27"/>
      <c r="P12" s="27"/>
      <c r="Q12" s="27"/>
      <c r="R12" s="27"/>
      <c r="S12" s="27"/>
      <c r="T12" s="27"/>
      <c r="U12" s="27"/>
      <c r="V12" s="27"/>
      <c r="W12" s="27"/>
      <c r="X12" s="27"/>
      <c r="Y12" s="27"/>
      <c r="Z12" s="27"/>
      <c r="AA12" s="27"/>
    </row>
    <row r="13" spans="1:28" ht="22.5" x14ac:dyDescent="0.2">
      <c r="A13" s="11" t="s">
        <v>178</v>
      </c>
      <c r="B13" s="12" t="s">
        <v>108</v>
      </c>
      <c r="C13" s="13" t="s">
        <v>30</v>
      </c>
      <c r="D13" s="13" t="s">
        <v>258</v>
      </c>
      <c r="E13" s="33" t="s">
        <v>45</v>
      </c>
      <c r="F13" s="94">
        <v>57805.29</v>
      </c>
      <c r="G13" s="82">
        <f t="shared" si="1"/>
        <v>0</v>
      </c>
      <c r="H13" s="27"/>
      <c r="I13" s="27"/>
      <c r="J13" s="79"/>
      <c r="K13" s="75">
        <f t="shared" si="2"/>
        <v>57805.29</v>
      </c>
      <c r="L13" s="27"/>
      <c r="M13" s="27"/>
      <c r="N13" s="27"/>
      <c r="O13" s="27">
        <v>57805.29</v>
      </c>
      <c r="P13" s="27"/>
      <c r="Q13" s="27"/>
      <c r="R13" s="27"/>
      <c r="S13" s="27"/>
      <c r="T13" s="27"/>
      <c r="U13" s="27"/>
      <c r="V13" s="27"/>
      <c r="W13" s="27"/>
      <c r="X13" s="27"/>
      <c r="Y13" s="27"/>
      <c r="Z13" s="27"/>
      <c r="AA13" s="27"/>
    </row>
    <row r="14" spans="1:28" ht="16.5" x14ac:dyDescent="0.2">
      <c r="A14" s="11" t="s">
        <v>178</v>
      </c>
      <c r="B14" s="12" t="s">
        <v>108</v>
      </c>
      <c r="C14" s="13" t="s">
        <v>11</v>
      </c>
      <c r="D14" s="13" t="s">
        <v>258</v>
      </c>
      <c r="E14" s="33" t="s">
        <v>80</v>
      </c>
      <c r="F14" s="94">
        <v>18379</v>
      </c>
      <c r="G14" s="82">
        <f t="shared" si="1"/>
        <v>0</v>
      </c>
      <c r="H14" s="27"/>
      <c r="I14" s="27"/>
      <c r="J14" s="79"/>
      <c r="K14" s="75">
        <f t="shared" si="2"/>
        <v>18379</v>
      </c>
      <c r="L14" s="27"/>
      <c r="M14" s="27"/>
      <c r="N14" s="27"/>
      <c r="O14" s="27">
        <v>18379</v>
      </c>
      <c r="P14" s="27"/>
      <c r="Q14" s="27"/>
      <c r="R14" s="27"/>
      <c r="S14" s="27"/>
      <c r="T14" s="27"/>
      <c r="U14" s="27"/>
      <c r="V14" s="27"/>
      <c r="W14" s="27"/>
      <c r="X14" s="27"/>
      <c r="Y14" s="27"/>
      <c r="Z14" s="27"/>
      <c r="AA14" s="27"/>
    </row>
    <row r="15" spans="1:28" x14ac:dyDescent="0.2">
      <c r="A15" s="11" t="s">
        <v>178</v>
      </c>
      <c r="B15" s="12" t="s">
        <v>108</v>
      </c>
      <c r="C15" s="13" t="s">
        <v>6</v>
      </c>
      <c r="D15" s="13" t="s">
        <v>262</v>
      </c>
      <c r="E15" s="33" t="s">
        <v>81</v>
      </c>
      <c r="F15" s="94">
        <v>8295.41</v>
      </c>
      <c r="G15" s="82">
        <f t="shared" si="1"/>
        <v>0</v>
      </c>
      <c r="H15" s="27"/>
      <c r="I15" s="27"/>
      <c r="J15" s="79"/>
      <c r="K15" s="75">
        <f t="shared" si="2"/>
        <v>8295.41</v>
      </c>
      <c r="L15" s="27"/>
      <c r="M15" s="27"/>
      <c r="N15" s="27"/>
      <c r="O15" s="27">
        <v>5465.71</v>
      </c>
      <c r="P15" s="38"/>
      <c r="Q15" s="27">
        <f>2426.36+403.34</f>
        <v>2829.7000000000003</v>
      </c>
      <c r="R15" s="27"/>
      <c r="S15" s="27"/>
      <c r="T15" s="27"/>
      <c r="U15" s="27"/>
      <c r="V15" s="27"/>
      <c r="W15" s="27"/>
      <c r="X15" s="27"/>
      <c r="Y15" s="27"/>
      <c r="Z15" s="27"/>
      <c r="AA15" s="27"/>
    </row>
    <row r="16" spans="1:28" x14ac:dyDescent="0.2">
      <c r="A16" s="11" t="s">
        <v>178</v>
      </c>
      <c r="B16" s="12" t="s">
        <v>108</v>
      </c>
      <c r="C16" s="13" t="s">
        <v>33</v>
      </c>
      <c r="D16" s="13" t="s">
        <v>262</v>
      </c>
      <c r="E16" s="33" t="s">
        <v>71</v>
      </c>
      <c r="F16" s="94">
        <v>2704</v>
      </c>
      <c r="G16" s="82">
        <f t="shared" si="1"/>
        <v>0</v>
      </c>
      <c r="H16" s="27"/>
      <c r="I16" s="27"/>
      <c r="J16" s="79"/>
      <c r="K16" s="75">
        <f t="shared" si="2"/>
        <v>2704</v>
      </c>
      <c r="L16" s="27"/>
      <c r="M16" s="27"/>
      <c r="N16" s="27"/>
      <c r="O16" s="27"/>
      <c r="P16" s="38"/>
      <c r="Q16" s="27">
        <v>2704</v>
      </c>
      <c r="R16" s="27"/>
      <c r="S16" s="27"/>
      <c r="T16" s="27"/>
      <c r="U16" s="27"/>
      <c r="V16" s="27"/>
      <c r="W16" s="27"/>
      <c r="X16" s="27"/>
      <c r="Y16" s="27"/>
      <c r="Z16" s="27"/>
      <c r="AA16" s="27"/>
    </row>
    <row r="17" spans="1:27" x14ac:dyDescent="0.2">
      <c r="A17" s="11" t="s">
        <v>178</v>
      </c>
      <c r="B17" s="12" t="s">
        <v>108</v>
      </c>
      <c r="C17" s="13" t="s">
        <v>19</v>
      </c>
      <c r="D17" s="13" t="s">
        <v>258</v>
      </c>
      <c r="E17" s="33" t="s">
        <v>46</v>
      </c>
      <c r="F17" s="94">
        <v>17927.25</v>
      </c>
      <c r="G17" s="82">
        <f t="shared" si="1"/>
        <v>0</v>
      </c>
      <c r="H17" s="27"/>
      <c r="I17" s="27"/>
      <c r="J17" s="79"/>
      <c r="K17" s="75">
        <f t="shared" si="2"/>
        <v>17927.25</v>
      </c>
      <c r="L17" s="27"/>
      <c r="M17" s="27"/>
      <c r="N17" s="27"/>
      <c r="O17" s="27"/>
      <c r="P17" s="27">
        <f>8127.25+9800</f>
        <v>17927.25</v>
      </c>
      <c r="Q17" s="27"/>
      <c r="R17" s="27"/>
      <c r="S17" s="27"/>
      <c r="T17" s="27"/>
      <c r="U17" s="27"/>
      <c r="V17" s="27"/>
      <c r="W17" s="27"/>
      <c r="X17" s="27"/>
      <c r="Y17" s="27"/>
      <c r="Z17" s="27"/>
      <c r="AA17" s="27"/>
    </row>
    <row r="18" spans="1:27" ht="16.5" x14ac:dyDescent="0.2">
      <c r="A18" s="11" t="s">
        <v>178</v>
      </c>
      <c r="B18" s="12" t="s">
        <v>75</v>
      </c>
      <c r="C18" s="13" t="s">
        <v>4</v>
      </c>
      <c r="D18" s="13" t="s">
        <v>258</v>
      </c>
      <c r="E18" s="33" t="s">
        <v>47</v>
      </c>
      <c r="F18" s="94">
        <v>211585.86</v>
      </c>
      <c r="G18" s="82">
        <f t="shared" si="1"/>
        <v>0</v>
      </c>
      <c r="H18" s="27"/>
      <c r="I18" s="27"/>
      <c r="J18" s="79"/>
      <c r="K18" s="75">
        <f t="shared" si="2"/>
        <v>211585.86</v>
      </c>
      <c r="L18" s="27"/>
      <c r="M18" s="112"/>
      <c r="N18" s="27"/>
      <c r="O18" s="27"/>
      <c r="P18" s="27">
        <f>3897.47+9057.2+9057.19</f>
        <v>22011.86</v>
      </c>
      <c r="Q18" s="27">
        <f>17079.08+16216.92</f>
        <v>33296</v>
      </c>
      <c r="R18" s="27">
        <v>156278</v>
      </c>
      <c r="S18" s="27"/>
      <c r="T18" s="27"/>
      <c r="U18" s="27"/>
      <c r="V18" s="27"/>
      <c r="W18" s="27"/>
      <c r="X18" s="27"/>
      <c r="Y18" s="27"/>
      <c r="Z18" s="27"/>
      <c r="AA18" s="27"/>
    </row>
    <row r="19" spans="1:27" ht="16.5" x14ac:dyDescent="0.2">
      <c r="A19" s="11" t="s">
        <v>178</v>
      </c>
      <c r="B19" s="12" t="s">
        <v>75</v>
      </c>
      <c r="C19" s="13" t="s">
        <v>11</v>
      </c>
      <c r="D19" s="13" t="s">
        <v>258</v>
      </c>
      <c r="E19" s="33" t="s">
        <v>48</v>
      </c>
      <c r="F19" s="94">
        <v>15714</v>
      </c>
      <c r="G19" s="82">
        <f t="shared" si="1"/>
        <v>0</v>
      </c>
      <c r="H19" s="27"/>
      <c r="I19" s="27"/>
      <c r="J19" s="79"/>
      <c r="K19" s="75">
        <f t="shared" si="2"/>
        <v>15714</v>
      </c>
      <c r="L19" s="110"/>
      <c r="M19" s="27"/>
      <c r="N19" s="111"/>
      <c r="O19" s="27"/>
      <c r="P19" s="27"/>
      <c r="Q19" s="27"/>
      <c r="R19" s="27">
        <v>8714</v>
      </c>
      <c r="S19" s="27">
        <v>7000</v>
      </c>
      <c r="T19" s="27"/>
      <c r="U19" s="27"/>
      <c r="V19" s="27"/>
      <c r="W19" s="27"/>
      <c r="X19" s="27"/>
      <c r="Y19" s="27"/>
      <c r="Z19" s="27"/>
      <c r="AA19" s="27"/>
    </row>
    <row r="20" spans="1:27" ht="16.5" x14ac:dyDescent="0.2">
      <c r="A20" s="11" t="s">
        <v>178</v>
      </c>
      <c r="B20" s="12" t="s">
        <v>75</v>
      </c>
      <c r="C20" s="13" t="s">
        <v>5</v>
      </c>
      <c r="D20" s="13" t="s">
        <v>258</v>
      </c>
      <c r="E20" s="33" t="s">
        <v>82</v>
      </c>
      <c r="F20" s="94">
        <v>125000</v>
      </c>
      <c r="G20" s="82">
        <f t="shared" si="1"/>
        <v>0</v>
      </c>
      <c r="H20" s="27"/>
      <c r="I20" s="27"/>
      <c r="J20" s="79"/>
      <c r="K20" s="75">
        <f t="shared" si="2"/>
        <v>125000</v>
      </c>
      <c r="L20" s="27"/>
      <c r="M20" s="83"/>
      <c r="N20" s="27"/>
      <c r="O20" s="27"/>
      <c r="P20" s="27"/>
      <c r="Q20" s="27"/>
      <c r="R20" s="27"/>
      <c r="S20" s="27">
        <v>125000</v>
      </c>
      <c r="T20" s="27"/>
      <c r="U20" s="27"/>
      <c r="V20" s="27"/>
      <c r="W20" s="27"/>
      <c r="X20" s="27"/>
      <c r="Y20" s="27"/>
      <c r="Z20" s="27"/>
      <c r="AA20" s="27"/>
    </row>
    <row r="21" spans="1:27" x14ac:dyDescent="0.2">
      <c r="A21" s="11" t="s">
        <v>178</v>
      </c>
      <c r="B21" s="12" t="s">
        <v>75</v>
      </c>
      <c r="C21" s="13" t="s">
        <v>6</v>
      </c>
      <c r="D21" s="13" t="s">
        <v>262</v>
      </c>
      <c r="E21" s="33" t="s">
        <v>49</v>
      </c>
      <c r="F21" s="94">
        <v>21068.720000000001</v>
      </c>
      <c r="G21" s="82">
        <f t="shared" si="1"/>
        <v>0</v>
      </c>
      <c r="H21" s="27"/>
      <c r="I21" s="27"/>
      <c r="J21" s="79"/>
      <c r="K21" s="75">
        <f t="shared" si="2"/>
        <v>21068.720000000001</v>
      </c>
      <c r="L21" s="27"/>
      <c r="M21" s="27"/>
      <c r="N21" s="27"/>
      <c r="O21" s="27"/>
      <c r="P21" s="27"/>
      <c r="Q21" s="27"/>
      <c r="R21" s="27">
        <v>13068.72</v>
      </c>
      <c r="S21" s="27">
        <v>8000</v>
      </c>
      <c r="T21" s="27"/>
      <c r="U21" s="27"/>
      <c r="V21" s="27"/>
      <c r="W21" s="27"/>
      <c r="X21" s="27"/>
      <c r="Y21" s="27"/>
      <c r="Z21" s="27"/>
      <c r="AA21" s="27"/>
    </row>
    <row r="22" spans="1:27" x14ac:dyDescent="0.2">
      <c r="A22" s="11" t="s">
        <v>178</v>
      </c>
      <c r="B22" s="12" t="s">
        <v>75</v>
      </c>
      <c r="C22" s="13" t="s">
        <v>6</v>
      </c>
      <c r="D22" s="13" t="s">
        <v>255</v>
      </c>
      <c r="E22" s="33" t="s">
        <v>50</v>
      </c>
      <c r="F22" s="94">
        <v>1441.22</v>
      </c>
      <c r="G22" s="82">
        <f t="shared" si="1"/>
        <v>0</v>
      </c>
      <c r="H22" s="27"/>
      <c r="I22" s="27"/>
      <c r="J22" s="79"/>
      <c r="K22" s="75">
        <f t="shared" si="2"/>
        <v>1441.22</v>
      </c>
      <c r="L22" s="27"/>
      <c r="M22" s="27"/>
      <c r="N22" s="27"/>
      <c r="O22" s="27"/>
      <c r="P22" s="27"/>
      <c r="Q22" s="27"/>
      <c r="R22" s="27">
        <v>241.22</v>
      </c>
      <c r="S22" s="27">
        <v>1200</v>
      </c>
      <c r="T22" s="27"/>
      <c r="U22" s="27"/>
      <c r="V22" s="27"/>
      <c r="W22" s="27"/>
      <c r="X22" s="27"/>
      <c r="Y22" s="27"/>
      <c r="Z22" s="27"/>
      <c r="AA22" s="27"/>
    </row>
    <row r="23" spans="1:27" x14ac:dyDescent="0.2">
      <c r="A23" s="11" t="s">
        <v>178</v>
      </c>
      <c r="B23" s="12" t="s">
        <v>75</v>
      </c>
      <c r="C23" s="13" t="s">
        <v>263</v>
      </c>
      <c r="D23" s="13" t="s">
        <v>263</v>
      </c>
      <c r="E23" s="33" t="s">
        <v>57</v>
      </c>
      <c r="F23" s="94">
        <v>0</v>
      </c>
      <c r="G23" s="82">
        <f t="shared" si="1"/>
        <v>0</v>
      </c>
      <c r="H23" s="27"/>
      <c r="I23" s="27"/>
      <c r="J23" s="79"/>
      <c r="K23" s="75">
        <f t="shared" si="2"/>
        <v>0</v>
      </c>
      <c r="L23" s="27"/>
      <c r="M23" s="27"/>
      <c r="N23" s="27"/>
      <c r="O23" s="27"/>
      <c r="P23" s="27"/>
      <c r="Q23" s="27"/>
      <c r="R23" s="27"/>
      <c r="S23" s="27"/>
      <c r="T23" s="27"/>
      <c r="U23" s="27"/>
      <c r="V23" s="27"/>
      <c r="W23" s="27"/>
      <c r="X23" s="27"/>
      <c r="Y23" s="27"/>
      <c r="Z23" s="27"/>
      <c r="AA23" s="27"/>
    </row>
    <row r="24" spans="1:27" ht="24.75" x14ac:dyDescent="0.2">
      <c r="A24" s="11" t="s">
        <v>178</v>
      </c>
      <c r="B24" s="12" t="s">
        <v>76</v>
      </c>
      <c r="C24" s="13" t="s">
        <v>140</v>
      </c>
      <c r="D24" s="13" t="s">
        <v>262</v>
      </c>
      <c r="E24" s="33" t="s">
        <v>51</v>
      </c>
      <c r="F24" s="94">
        <v>3000</v>
      </c>
      <c r="G24" s="82">
        <f t="shared" si="1"/>
        <v>0</v>
      </c>
      <c r="H24" s="27"/>
      <c r="I24" s="27"/>
      <c r="J24" s="79"/>
      <c r="K24" s="75">
        <f t="shared" si="2"/>
        <v>3000</v>
      </c>
      <c r="L24" s="27"/>
      <c r="M24" s="27"/>
      <c r="N24" s="27"/>
      <c r="O24" s="27"/>
      <c r="P24" s="27"/>
      <c r="Q24" s="27"/>
      <c r="R24" s="27"/>
      <c r="S24" s="27">
        <v>1500</v>
      </c>
      <c r="T24" s="27">
        <v>1500</v>
      </c>
      <c r="U24" s="27"/>
      <c r="V24" s="27"/>
      <c r="W24" s="27"/>
      <c r="X24" s="27"/>
      <c r="Y24" s="27"/>
      <c r="Z24" s="27"/>
      <c r="AA24" s="27"/>
    </row>
    <row r="25" spans="1:27" ht="16.5" x14ac:dyDescent="0.2">
      <c r="A25" s="11" t="s">
        <v>178</v>
      </c>
      <c r="B25" s="12" t="s">
        <v>76</v>
      </c>
      <c r="C25" s="13" t="s">
        <v>32</v>
      </c>
      <c r="D25" s="13" t="s">
        <v>258</v>
      </c>
      <c r="E25" s="33" t="s">
        <v>87</v>
      </c>
      <c r="F25" s="94">
        <v>12000</v>
      </c>
      <c r="G25" s="82">
        <f t="shared" si="1"/>
        <v>0</v>
      </c>
      <c r="H25" s="27"/>
      <c r="I25" s="27"/>
      <c r="J25" s="79"/>
      <c r="K25" s="75">
        <f t="shared" si="2"/>
        <v>12000</v>
      </c>
      <c r="L25" s="27"/>
      <c r="M25" s="27"/>
      <c r="N25" s="27"/>
      <c r="O25" s="27"/>
      <c r="P25" s="27"/>
      <c r="Q25" s="27"/>
      <c r="R25" s="27"/>
      <c r="S25" s="27">
        <v>8000</v>
      </c>
      <c r="T25" s="27">
        <v>4000</v>
      </c>
      <c r="U25" s="27"/>
      <c r="V25" s="27"/>
      <c r="W25" s="27"/>
      <c r="X25" s="27"/>
      <c r="Y25" s="27"/>
      <c r="Z25" s="27"/>
      <c r="AA25" s="27"/>
    </row>
    <row r="26" spans="1:27" ht="24.75" x14ac:dyDescent="0.2">
      <c r="A26" s="11" t="s">
        <v>178</v>
      </c>
      <c r="B26" s="12" t="s">
        <v>76</v>
      </c>
      <c r="C26" s="13" t="s">
        <v>70</v>
      </c>
      <c r="D26" s="13" t="s">
        <v>258</v>
      </c>
      <c r="E26" s="33" t="s">
        <v>52</v>
      </c>
      <c r="F26" s="94">
        <v>1500</v>
      </c>
      <c r="G26" s="82">
        <f t="shared" si="1"/>
        <v>0</v>
      </c>
      <c r="H26" s="27"/>
      <c r="I26" s="27"/>
      <c r="J26" s="79"/>
      <c r="K26" s="75">
        <f t="shared" si="2"/>
        <v>1500</v>
      </c>
      <c r="L26" s="27"/>
      <c r="M26" s="27"/>
      <c r="N26" s="27"/>
      <c r="O26" s="27"/>
      <c r="P26" s="27"/>
      <c r="Q26" s="27"/>
      <c r="R26" s="27"/>
      <c r="S26" s="27">
        <v>1500</v>
      </c>
      <c r="T26" s="27"/>
      <c r="U26" s="27"/>
      <c r="V26" s="27"/>
      <c r="W26" s="27"/>
      <c r="X26" s="27"/>
      <c r="Y26" s="27"/>
      <c r="Z26" s="27"/>
      <c r="AA26" s="27"/>
    </row>
    <row r="27" spans="1:27" ht="16.5" x14ac:dyDescent="0.2">
      <c r="A27" s="11" t="s">
        <v>178</v>
      </c>
      <c r="B27" s="12" t="s">
        <v>76</v>
      </c>
      <c r="C27" s="13" t="s">
        <v>11</v>
      </c>
      <c r="D27" s="13" t="s">
        <v>262</v>
      </c>
      <c r="E27" s="33" t="s">
        <v>83</v>
      </c>
      <c r="F27" s="94">
        <v>4500</v>
      </c>
      <c r="G27" s="82">
        <f t="shared" si="1"/>
        <v>0</v>
      </c>
      <c r="H27" s="27"/>
      <c r="I27" s="27"/>
      <c r="J27" s="79"/>
      <c r="K27" s="75">
        <f t="shared" si="2"/>
        <v>4500</v>
      </c>
      <c r="L27" s="27"/>
      <c r="M27" s="27"/>
      <c r="N27" s="27"/>
      <c r="O27" s="27"/>
      <c r="P27" s="27"/>
      <c r="Q27" s="27"/>
      <c r="R27" s="27"/>
      <c r="S27" s="27">
        <v>2500</v>
      </c>
      <c r="T27" s="27">
        <v>2000</v>
      </c>
      <c r="U27" s="27"/>
      <c r="V27" s="27"/>
      <c r="W27" s="27"/>
      <c r="X27" s="27"/>
      <c r="Y27" s="27"/>
      <c r="Z27" s="27"/>
      <c r="AA27" s="27"/>
    </row>
    <row r="28" spans="1:27" ht="16.5" x14ac:dyDescent="0.2">
      <c r="A28" s="11" t="s">
        <v>178</v>
      </c>
      <c r="B28" s="12" t="s">
        <v>76</v>
      </c>
      <c r="C28" s="13" t="s">
        <v>33</v>
      </c>
      <c r="D28" s="13" t="s">
        <v>258</v>
      </c>
      <c r="E28" s="33" t="s">
        <v>84</v>
      </c>
      <c r="F28" s="94">
        <v>6500</v>
      </c>
      <c r="G28" s="82">
        <f t="shared" si="1"/>
        <v>0</v>
      </c>
      <c r="H28" s="27"/>
      <c r="I28" s="27"/>
      <c r="J28" s="79"/>
      <c r="K28" s="75">
        <f t="shared" si="2"/>
        <v>6500</v>
      </c>
      <c r="L28" s="27"/>
      <c r="M28" s="27"/>
      <c r="N28" s="27"/>
      <c r="O28" s="27"/>
      <c r="P28" s="27"/>
      <c r="Q28" s="27"/>
      <c r="R28" s="27"/>
      <c r="S28" s="27"/>
      <c r="T28" s="27"/>
      <c r="U28" s="27">
        <v>6500</v>
      </c>
      <c r="V28" s="27"/>
      <c r="W28" s="27"/>
      <c r="X28" s="27"/>
      <c r="Y28" s="27"/>
      <c r="Z28" s="27"/>
      <c r="AA28" s="27"/>
    </row>
    <row r="29" spans="1:27" ht="16.5" x14ac:dyDescent="0.2">
      <c r="A29" s="11" t="s">
        <v>178</v>
      </c>
      <c r="B29" s="12" t="s">
        <v>76</v>
      </c>
      <c r="C29" s="13" t="s">
        <v>11</v>
      </c>
      <c r="D29" s="13" t="s">
        <v>258</v>
      </c>
      <c r="E29" s="33" t="s">
        <v>53</v>
      </c>
      <c r="F29" s="94">
        <v>50158</v>
      </c>
      <c r="G29" s="82">
        <f t="shared" si="1"/>
        <v>0</v>
      </c>
      <c r="H29" s="27"/>
      <c r="I29" s="27"/>
      <c r="J29" s="79"/>
      <c r="K29" s="75">
        <f t="shared" si="2"/>
        <v>50158</v>
      </c>
      <c r="L29" s="27"/>
      <c r="M29" s="27"/>
      <c r="N29" s="27"/>
      <c r="O29" s="27"/>
      <c r="P29" s="27"/>
      <c r="Q29" s="27"/>
      <c r="R29" s="27"/>
      <c r="S29" s="27">
        <f>55158/2</f>
        <v>27579</v>
      </c>
      <c r="T29" s="27">
        <v>22579</v>
      </c>
      <c r="U29" s="27"/>
      <c r="V29" s="27"/>
      <c r="W29" s="27"/>
      <c r="X29" s="27"/>
      <c r="Y29" s="27"/>
      <c r="Z29" s="27"/>
      <c r="AA29" s="27"/>
    </row>
    <row r="30" spans="1:27" x14ac:dyDescent="0.2">
      <c r="A30" s="11" t="s">
        <v>178</v>
      </c>
      <c r="B30" s="12" t="s">
        <v>76</v>
      </c>
      <c r="C30" s="13" t="s">
        <v>31</v>
      </c>
      <c r="D30" s="13" t="s">
        <v>263</v>
      </c>
      <c r="E30" s="33" t="s">
        <v>57</v>
      </c>
      <c r="F30" s="94">
        <v>0</v>
      </c>
      <c r="G30" s="82">
        <f t="shared" si="1"/>
        <v>0</v>
      </c>
      <c r="H30" s="27"/>
      <c r="I30" s="27"/>
      <c r="J30" s="79"/>
      <c r="K30" s="75">
        <f t="shared" si="2"/>
        <v>0</v>
      </c>
      <c r="L30" s="27"/>
      <c r="M30" s="27"/>
      <c r="N30" s="27"/>
      <c r="O30" s="27"/>
      <c r="P30" s="27"/>
      <c r="Q30" s="27"/>
      <c r="R30" s="27"/>
      <c r="S30" s="27"/>
      <c r="T30" s="27"/>
      <c r="U30" s="27"/>
      <c r="V30" s="27"/>
      <c r="W30" s="27"/>
      <c r="X30" s="27"/>
      <c r="Y30" s="27"/>
      <c r="Z30" s="27"/>
      <c r="AA30" s="27"/>
    </row>
    <row r="31" spans="1:27" ht="16.5" x14ac:dyDescent="0.2">
      <c r="A31" s="14" t="s">
        <v>327</v>
      </c>
      <c r="B31" s="15" t="s">
        <v>110</v>
      </c>
      <c r="C31" s="16" t="s">
        <v>6</v>
      </c>
      <c r="D31" s="68" t="s">
        <v>262</v>
      </c>
      <c r="E31" s="31" t="s">
        <v>61</v>
      </c>
      <c r="F31" s="94">
        <v>33500</v>
      </c>
      <c r="G31" s="82">
        <f t="shared" si="1"/>
        <v>0</v>
      </c>
      <c r="H31" s="27"/>
      <c r="I31" s="27"/>
      <c r="J31" s="79"/>
      <c r="K31" s="75">
        <f t="shared" si="2"/>
        <v>33500</v>
      </c>
      <c r="L31" s="27"/>
      <c r="M31" s="27"/>
      <c r="N31" s="27"/>
      <c r="O31" s="27"/>
      <c r="P31" s="27"/>
      <c r="Q31" s="27"/>
      <c r="R31" s="27"/>
      <c r="S31" s="27">
        <v>12000</v>
      </c>
      <c r="T31" s="27">
        <v>20000</v>
      </c>
      <c r="U31" s="27">
        <v>1500</v>
      </c>
      <c r="V31" s="27"/>
      <c r="W31" s="27"/>
      <c r="X31" s="27"/>
      <c r="Y31" s="27"/>
      <c r="Z31" s="27"/>
      <c r="AA31" s="27"/>
    </row>
    <row r="32" spans="1:27" ht="16.5" x14ac:dyDescent="0.2">
      <c r="A32" s="14" t="s">
        <v>327</v>
      </c>
      <c r="B32" s="15" t="s">
        <v>110</v>
      </c>
      <c r="C32" s="16" t="s">
        <v>20</v>
      </c>
      <c r="D32" s="68" t="s">
        <v>262</v>
      </c>
      <c r="E32" s="31" t="s">
        <v>58</v>
      </c>
      <c r="F32" s="94">
        <v>22500</v>
      </c>
      <c r="G32" s="82">
        <f t="shared" si="1"/>
        <v>0</v>
      </c>
      <c r="H32" s="27"/>
      <c r="I32" s="27"/>
      <c r="J32" s="79"/>
      <c r="K32" s="75">
        <f t="shared" si="2"/>
        <v>22500</v>
      </c>
      <c r="L32" s="27"/>
      <c r="M32" s="27"/>
      <c r="N32" s="27"/>
      <c r="O32" s="27"/>
      <c r="P32" s="27"/>
      <c r="Q32" s="27"/>
      <c r="R32" s="27"/>
      <c r="S32" s="27">
        <v>7500</v>
      </c>
      <c r="T32" s="27">
        <v>15000</v>
      </c>
      <c r="U32" s="27"/>
      <c r="V32" s="27"/>
      <c r="W32" s="27"/>
      <c r="X32" s="27"/>
      <c r="Y32" s="27"/>
      <c r="Z32" s="27"/>
      <c r="AA32" s="27"/>
    </row>
    <row r="33" spans="1:27" ht="24.75" x14ac:dyDescent="0.2">
      <c r="A33" s="14" t="s">
        <v>327</v>
      </c>
      <c r="B33" s="15" t="s">
        <v>110</v>
      </c>
      <c r="C33" s="16" t="s">
        <v>6</v>
      </c>
      <c r="D33" s="68" t="s">
        <v>262</v>
      </c>
      <c r="E33" s="31" t="s">
        <v>60</v>
      </c>
      <c r="F33" s="94">
        <v>52000</v>
      </c>
      <c r="G33" s="82">
        <f t="shared" si="1"/>
        <v>0</v>
      </c>
      <c r="H33" s="27"/>
      <c r="I33" s="27"/>
      <c r="J33" s="79"/>
      <c r="K33" s="75">
        <f t="shared" si="2"/>
        <v>52000</v>
      </c>
      <c r="L33" s="27"/>
      <c r="M33" s="27"/>
      <c r="N33" s="27"/>
      <c r="O33" s="27"/>
      <c r="P33" s="27"/>
      <c r="Q33" s="27"/>
      <c r="R33" s="27"/>
      <c r="S33" s="27">
        <v>25000</v>
      </c>
      <c r="T33" s="27">
        <v>27000</v>
      </c>
      <c r="U33" s="27"/>
      <c r="V33" s="27"/>
      <c r="W33" s="27"/>
      <c r="X33" s="27"/>
      <c r="Y33" s="27"/>
      <c r="Z33" s="27"/>
      <c r="AA33" s="27"/>
    </row>
    <row r="34" spans="1:27" x14ac:dyDescent="0.2">
      <c r="A34" s="14" t="s">
        <v>327</v>
      </c>
      <c r="B34" s="15" t="s">
        <v>110</v>
      </c>
      <c r="C34" s="16" t="s">
        <v>0</v>
      </c>
      <c r="D34" s="68" t="s">
        <v>258</v>
      </c>
      <c r="E34" s="31" t="s">
        <v>54</v>
      </c>
      <c r="F34" s="94">
        <v>40000</v>
      </c>
      <c r="G34" s="82">
        <f t="shared" si="1"/>
        <v>0</v>
      </c>
      <c r="H34" s="27"/>
      <c r="I34" s="27"/>
      <c r="J34" s="79"/>
      <c r="K34" s="75">
        <f t="shared" si="2"/>
        <v>40000</v>
      </c>
      <c r="L34" s="27"/>
      <c r="M34" s="27"/>
      <c r="N34" s="27"/>
      <c r="O34" s="27"/>
      <c r="P34" s="27"/>
      <c r="Q34" s="27"/>
      <c r="R34" s="27"/>
      <c r="S34" s="27">
        <v>25000</v>
      </c>
      <c r="T34" s="27">
        <v>15000</v>
      </c>
      <c r="U34" s="27"/>
      <c r="V34" s="27"/>
      <c r="W34" s="27"/>
      <c r="X34" s="27"/>
      <c r="Y34" s="27"/>
      <c r="Z34" s="27"/>
      <c r="AA34" s="27"/>
    </row>
    <row r="35" spans="1:27" x14ac:dyDescent="0.2">
      <c r="A35" s="14" t="s">
        <v>327</v>
      </c>
      <c r="B35" s="15" t="s">
        <v>110</v>
      </c>
      <c r="C35" s="16" t="s">
        <v>6</v>
      </c>
      <c r="D35" s="68" t="s">
        <v>258</v>
      </c>
      <c r="E35" s="31" t="s">
        <v>59</v>
      </c>
      <c r="F35" s="94">
        <v>150000</v>
      </c>
      <c r="G35" s="82">
        <f t="shared" si="1"/>
        <v>0</v>
      </c>
      <c r="H35" s="27"/>
      <c r="I35" s="27"/>
      <c r="J35" s="79"/>
      <c r="K35" s="75">
        <f t="shared" si="2"/>
        <v>150000</v>
      </c>
      <c r="L35" s="27"/>
      <c r="M35" s="27"/>
      <c r="N35" s="27"/>
      <c r="O35" s="27"/>
      <c r="P35" s="27"/>
      <c r="Q35" s="27"/>
      <c r="R35" s="27"/>
      <c r="S35" s="27">
        <v>75000</v>
      </c>
      <c r="T35" s="27">
        <v>75000</v>
      </c>
      <c r="U35" s="27"/>
      <c r="V35" s="27"/>
      <c r="W35" s="27"/>
      <c r="X35" s="27"/>
      <c r="Y35" s="27"/>
      <c r="Z35" s="27"/>
      <c r="AA35" s="27"/>
    </row>
    <row r="36" spans="1:27" ht="41.25" x14ac:dyDescent="0.2">
      <c r="A36" s="14" t="s">
        <v>327</v>
      </c>
      <c r="B36" s="15" t="s">
        <v>110</v>
      </c>
      <c r="C36" s="16" t="s">
        <v>21</v>
      </c>
      <c r="D36" s="68" t="s">
        <v>259</v>
      </c>
      <c r="E36" s="31" t="s">
        <v>88</v>
      </c>
      <c r="F36" s="94">
        <v>1092000</v>
      </c>
      <c r="G36" s="82">
        <f t="shared" si="1"/>
        <v>0</v>
      </c>
      <c r="H36" s="27"/>
      <c r="I36" s="27"/>
      <c r="J36" s="79"/>
      <c r="K36" s="75">
        <f t="shared" si="2"/>
        <v>1092000</v>
      </c>
      <c r="L36" s="27"/>
      <c r="M36" s="27"/>
      <c r="N36" s="27"/>
      <c r="O36" s="27"/>
      <c r="P36" s="27"/>
      <c r="Q36" s="27"/>
      <c r="R36" s="27"/>
      <c r="S36" s="27">
        <f>262000-90000</f>
        <v>172000</v>
      </c>
      <c r="T36" s="27">
        <v>450000</v>
      </c>
      <c r="U36" s="27">
        <v>90000</v>
      </c>
      <c r="V36" s="27"/>
      <c r="W36" s="37">
        <v>30000</v>
      </c>
      <c r="X36" s="37">
        <v>25000</v>
      </c>
      <c r="Y36" s="37"/>
      <c r="Z36" s="37"/>
      <c r="AA36" s="37">
        <v>325000</v>
      </c>
    </row>
    <row r="37" spans="1:27" ht="41.25" x14ac:dyDescent="0.2">
      <c r="A37" s="14" t="s">
        <v>327</v>
      </c>
      <c r="B37" s="15" t="s">
        <v>110</v>
      </c>
      <c r="C37" s="16" t="s">
        <v>20</v>
      </c>
      <c r="D37" s="68" t="s">
        <v>259</v>
      </c>
      <c r="E37" s="31" t="s">
        <v>89</v>
      </c>
      <c r="F37" s="94">
        <v>177000</v>
      </c>
      <c r="G37" s="82">
        <f t="shared" si="1"/>
        <v>0</v>
      </c>
      <c r="H37" s="27"/>
      <c r="I37" s="27"/>
      <c r="J37" s="79"/>
      <c r="K37" s="75">
        <f t="shared" si="2"/>
        <v>177000</v>
      </c>
      <c r="L37" s="27"/>
      <c r="M37" s="27"/>
      <c r="N37" s="27"/>
      <c r="O37" s="27"/>
      <c r="P37" s="27"/>
      <c r="Q37" s="27"/>
      <c r="R37" s="27"/>
      <c r="S37" s="27">
        <v>27000</v>
      </c>
      <c r="T37" s="27"/>
      <c r="U37" s="27">
        <v>150000</v>
      </c>
      <c r="V37" s="27"/>
      <c r="W37" s="27"/>
      <c r="X37" s="27"/>
      <c r="Y37" s="27"/>
      <c r="Z37" s="27"/>
      <c r="AA37" s="27"/>
    </row>
    <row r="38" spans="1:27" x14ac:dyDescent="0.2">
      <c r="A38" s="14" t="s">
        <v>327</v>
      </c>
      <c r="B38" s="15" t="s">
        <v>110</v>
      </c>
      <c r="C38" s="16" t="s">
        <v>21</v>
      </c>
      <c r="D38" s="68" t="s">
        <v>259</v>
      </c>
      <c r="E38" s="31" t="s">
        <v>55</v>
      </c>
      <c r="F38" s="94">
        <v>322739</v>
      </c>
      <c r="G38" s="82">
        <f t="shared" si="1"/>
        <v>0</v>
      </c>
      <c r="H38" s="27"/>
      <c r="I38" s="27"/>
      <c r="J38" s="79"/>
      <c r="K38" s="75">
        <f t="shared" si="2"/>
        <v>322739</v>
      </c>
      <c r="L38" s="27"/>
      <c r="M38" s="27"/>
      <c r="N38" s="27"/>
      <c r="O38" s="27"/>
      <c r="P38" s="27"/>
      <c r="Q38" s="27"/>
      <c r="R38" s="27"/>
      <c r="S38" s="27">
        <f>300000+22739</f>
        <v>322739</v>
      </c>
      <c r="T38" s="27"/>
      <c r="U38" s="27"/>
      <c r="V38" s="27"/>
      <c r="W38" s="27"/>
      <c r="X38" s="27"/>
      <c r="Y38" s="27"/>
      <c r="Z38" s="27"/>
      <c r="AA38" s="27"/>
    </row>
    <row r="39" spans="1:27" ht="24.75" x14ac:dyDescent="0.2">
      <c r="A39" s="14" t="s">
        <v>327</v>
      </c>
      <c r="B39" s="15" t="s">
        <v>110</v>
      </c>
      <c r="C39" s="16" t="s">
        <v>20</v>
      </c>
      <c r="D39" s="68" t="s">
        <v>259</v>
      </c>
      <c r="E39" s="31" t="s">
        <v>90</v>
      </c>
      <c r="F39" s="94">
        <v>1373740</v>
      </c>
      <c r="G39" s="82">
        <f t="shared" si="1"/>
        <v>0</v>
      </c>
      <c r="H39" s="27"/>
      <c r="I39" s="27"/>
      <c r="J39" s="79"/>
      <c r="K39" s="75">
        <f t="shared" si="2"/>
        <v>1373740</v>
      </c>
      <c r="L39" s="27"/>
      <c r="M39" s="27"/>
      <c r="N39" s="27"/>
      <c r="O39" s="27"/>
      <c r="P39" s="27"/>
      <c r="Q39" s="27"/>
      <c r="R39" s="27"/>
      <c r="S39" s="27">
        <v>506804</v>
      </c>
      <c r="T39" s="27">
        <v>286936</v>
      </c>
      <c r="U39" s="27"/>
      <c r="V39" s="27">
        <v>280000</v>
      </c>
      <c r="W39" s="27"/>
      <c r="X39" s="27"/>
      <c r="Y39" s="27">
        <v>100000</v>
      </c>
      <c r="Z39" s="27">
        <v>200000</v>
      </c>
      <c r="AA39" s="27"/>
    </row>
    <row r="40" spans="1:27" ht="24.75" x14ac:dyDescent="0.2">
      <c r="A40" s="14" t="s">
        <v>327</v>
      </c>
      <c r="B40" s="15" t="s">
        <v>110</v>
      </c>
      <c r="C40" s="16" t="s">
        <v>20</v>
      </c>
      <c r="D40" s="68" t="s">
        <v>259</v>
      </c>
      <c r="E40" s="31" t="s">
        <v>91</v>
      </c>
      <c r="F40" s="94">
        <v>755899</v>
      </c>
      <c r="G40" s="82">
        <f t="shared" si="1"/>
        <v>0</v>
      </c>
      <c r="H40" s="27"/>
      <c r="I40" s="27"/>
      <c r="J40" s="79"/>
      <c r="K40" s="75">
        <f t="shared" si="2"/>
        <v>755899</v>
      </c>
      <c r="L40" s="27"/>
      <c r="M40" s="27"/>
      <c r="N40" s="27"/>
      <c r="O40" s="27"/>
      <c r="P40" s="27"/>
      <c r="Q40" s="27"/>
      <c r="R40" s="27"/>
      <c r="S40" s="27"/>
      <c r="T40" s="27">
        <v>755899</v>
      </c>
      <c r="U40" s="27"/>
      <c r="V40" s="27"/>
      <c r="W40" s="27"/>
      <c r="X40" s="27"/>
      <c r="Y40" s="27"/>
      <c r="Z40" s="27"/>
      <c r="AA40" s="27"/>
    </row>
    <row r="41" spans="1:27" x14ac:dyDescent="0.2">
      <c r="A41" s="14" t="s">
        <v>327</v>
      </c>
      <c r="B41" s="15" t="s">
        <v>110</v>
      </c>
      <c r="C41" s="16" t="s">
        <v>28</v>
      </c>
      <c r="D41" s="68" t="s">
        <v>263</v>
      </c>
      <c r="E41" s="31" t="s">
        <v>57</v>
      </c>
      <c r="F41" s="94">
        <v>295000</v>
      </c>
      <c r="G41" s="82">
        <f t="shared" si="1"/>
        <v>0</v>
      </c>
      <c r="H41" s="27"/>
      <c r="I41" s="27"/>
      <c r="J41" s="79"/>
      <c r="K41" s="75">
        <f t="shared" si="2"/>
        <v>295000</v>
      </c>
      <c r="L41" s="27"/>
      <c r="M41" s="27"/>
      <c r="N41" s="27"/>
      <c r="O41" s="27"/>
      <c r="P41" s="27"/>
      <c r="Q41" s="27"/>
      <c r="R41" s="27"/>
      <c r="S41" s="27">
        <v>8000</v>
      </c>
      <c r="T41" s="27"/>
      <c r="U41" s="27"/>
      <c r="V41" s="27"/>
      <c r="W41" s="27"/>
      <c r="X41" s="27"/>
      <c r="Y41" s="27"/>
      <c r="Z41" s="27">
        <v>287000</v>
      </c>
      <c r="AA41" s="27"/>
    </row>
    <row r="42" spans="1:27" ht="24.75" x14ac:dyDescent="0.2">
      <c r="A42" s="17" t="s">
        <v>179</v>
      </c>
      <c r="B42" s="18" t="s">
        <v>118</v>
      </c>
      <c r="C42" s="19" t="s">
        <v>65</v>
      </c>
      <c r="D42" s="69" t="s">
        <v>262</v>
      </c>
      <c r="E42" s="32" t="s">
        <v>64</v>
      </c>
      <c r="F42" s="94">
        <v>30000</v>
      </c>
      <c r="G42" s="82">
        <f t="shared" si="1"/>
        <v>30000</v>
      </c>
      <c r="H42" s="28"/>
      <c r="I42" s="28"/>
      <c r="J42" s="80"/>
      <c r="K42" s="75">
        <f t="shared" si="2"/>
        <v>0</v>
      </c>
      <c r="L42" s="28"/>
      <c r="M42" s="28"/>
      <c r="N42" s="28"/>
      <c r="O42" s="28"/>
      <c r="P42" s="28"/>
      <c r="Q42" s="28"/>
      <c r="R42" s="28"/>
      <c r="S42" s="28"/>
      <c r="T42" s="28"/>
      <c r="U42" s="28"/>
      <c r="V42" s="28"/>
      <c r="W42" s="28"/>
      <c r="X42" s="28"/>
      <c r="Y42" s="28"/>
      <c r="Z42" s="28"/>
      <c r="AA42" s="28"/>
    </row>
    <row r="43" spans="1:27" ht="16.5" x14ac:dyDescent="0.2">
      <c r="A43" s="17" t="s">
        <v>179</v>
      </c>
      <c r="B43" s="18" t="s">
        <v>118</v>
      </c>
      <c r="C43" s="19" t="s">
        <v>66</v>
      </c>
      <c r="D43" s="69" t="s">
        <v>258</v>
      </c>
      <c r="E43" s="32" t="s">
        <v>67</v>
      </c>
      <c r="F43" s="94">
        <v>40000</v>
      </c>
      <c r="G43" s="82">
        <f t="shared" si="1"/>
        <v>40000</v>
      </c>
      <c r="H43" s="38"/>
      <c r="I43" s="38"/>
      <c r="J43" s="81"/>
      <c r="K43" s="75">
        <f t="shared" si="2"/>
        <v>0</v>
      </c>
      <c r="L43" s="38"/>
      <c r="M43" s="38"/>
      <c r="N43" s="38"/>
      <c r="O43" s="38"/>
      <c r="P43" s="38"/>
      <c r="Q43" s="38"/>
      <c r="R43" s="38"/>
      <c r="S43" s="38"/>
      <c r="T43" s="38"/>
      <c r="U43" s="38"/>
      <c r="V43" s="38"/>
      <c r="W43" s="38"/>
      <c r="X43" s="38"/>
      <c r="Y43" s="38"/>
      <c r="Z43" s="38"/>
      <c r="AA43" s="38"/>
    </row>
    <row r="44" spans="1:27" x14ac:dyDescent="0.2">
      <c r="A44" s="17" t="s">
        <v>179</v>
      </c>
      <c r="B44" s="18" t="s">
        <v>120</v>
      </c>
      <c r="C44" s="19" t="s">
        <v>22</v>
      </c>
      <c r="D44" s="69" t="s">
        <v>262</v>
      </c>
      <c r="E44" s="32" t="s">
        <v>85</v>
      </c>
      <c r="F44" s="94">
        <v>50000</v>
      </c>
      <c r="G44" s="82">
        <f t="shared" si="1"/>
        <v>50000</v>
      </c>
      <c r="H44" s="38"/>
      <c r="I44" s="38"/>
      <c r="J44" s="81"/>
      <c r="K44" s="75">
        <f t="shared" si="2"/>
        <v>0</v>
      </c>
      <c r="L44" s="38"/>
      <c r="M44" s="38"/>
      <c r="N44" s="38"/>
      <c r="O44" s="38"/>
      <c r="P44" s="38"/>
      <c r="Q44" s="38"/>
      <c r="R44" s="38"/>
      <c r="S44" s="38"/>
      <c r="T44" s="38"/>
      <c r="U44" s="38"/>
      <c r="V44" s="38"/>
      <c r="W44" s="38"/>
      <c r="X44" s="38"/>
      <c r="Y44" s="38"/>
      <c r="Z44" s="38"/>
      <c r="AA44" s="38"/>
    </row>
    <row r="45" spans="1:27" ht="16.5" x14ac:dyDescent="0.2">
      <c r="A45" s="17" t="s">
        <v>179</v>
      </c>
      <c r="B45" s="18" t="s">
        <v>117</v>
      </c>
      <c r="C45" s="19" t="s">
        <v>78</v>
      </c>
      <c r="D45" s="69" t="s">
        <v>262</v>
      </c>
      <c r="E45" s="32" t="s">
        <v>79</v>
      </c>
      <c r="F45" s="94">
        <v>250000</v>
      </c>
      <c r="G45" s="82">
        <f t="shared" si="1"/>
        <v>250000</v>
      </c>
      <c r="H45" s="38"/>
      <c r="I45" s="38"/>
      <c r="J45" s="81"/>
      <c r="K45" s="75">
        <f t="shared" si="2"/>
        <v>0</v>
      </c>
      <c r="L45" s="38"/>
      <c r="M45" s="38"/>
      <c r="N45" s="38"/>
      <c r="O45" s="38"/>
      <c r="P45" s="38"/>
      <c r="Q45" s="38"/>
      <c r="R45" s="38"/>
      <c r="S45" s="38"/>
      <c r="T45" s="38"/>
      <c r="U45" s="38"/>
      <c r="V45" s="38"/>
      <c r="W45" s="38"/>
      <c r="X45" s="38"/>
      <c r="Y45" s="38"/>
      <c r="Z45" s="38"/>
      <c r="AA45" s="38"/>
    </row>
    <row r="46" spans="1:27" ht="16.5" x14ac:dyDescent="0.2">
      <c r="A46" s="17" t="s">
        <v>179</v>
      </c>
      <c r="B46" s="18" t="s">
        <v>117</v>
      </c>
      <c r="C46" s="19" t="s">
        <v>78</v>
      </c>
      <c r="D46" s="69" t="s">
        <v>262</v>
      </c>
      <c r="E46" s="32" t="s">
        <v>68</v>
      </c>
      <c r="F46" s="94">
        <v>0</v>
      </c>
      <c r="G46" s="82">
        <f t="shared" si="1"/>
        <v>0</v>
      </c>
      <c r="H46" s="38"/>
      <c r="I46" s="38"/>
      <c r="J46" s="81"/>
      <c r="K46" s="75">
        <f t="shared" si="2"/>
        <v>0</v>
      </c>
      <c r="L46" s="38"/>
      <c r="M46" s="38"/>
      <c r="N46" s="38"/>
      <c r="O46" s="38"/>
      <c r="P46" s="38"/>
      <c r="Q46" s="38"/>
      <c r="R46" s="38"/>
      <c r="S46" s="38"/>
      <c r="T46" s="38"/>
      <c r="U46" s="38"/>
      <c r="V46" s="38"/>
      <c r="W46" s="38"/>
      <c r="X46" s="38"/>
      <c r="Y46" s="38"/>
      <c r="Z46" s="38"/>
      <c r="AA46" s="38"/>
    </row>
    <row r="47" spans="1:27" s="5" customFormat="1" x14ac:dyDescent="0.2">
      <c r="A47" s="3"/>
      <c r="B47" s="3"/>
      <c r="C47" s="3"/>
      <c r="D47" s="4"/>
      <c r="E47" s="3"/>
      <c r="F47" s="3"/>
      <c r="G47" s="20"/>
      <c r="H47" s="3"/>
      <c r="I47" s="3"/>
      <c r="J47" s="3"/>
      <c r="K47" s="3"/>
      <c r="L47" s="3"/>
      <c r="M47" s="3"/>
      <c r="N47" s="3"/>
      <c r="O47" s="3"/>
      <c r="P47" s="3"/>
      <c r="Q47" s="3"/>
      <c r="R47" s="3"/>
      <c r="S47" s="3"/>
      <c r="T47" s="3"/>
      <c r="U47" s="3"/>
      <c r="V47" s="3"/>
      <c r="W47" s="3"/>
      <c r="X47" s="3"/>
      <c r="Y47" s="3"/>
      <c r="Z47" s="3"/>
      <c r="AA47" s="3"/>
    </row>
    <row r="48" spans="1:27" s="5" customFormat="1" x14ac:dyDescent="0.2">
      <c r="A48" s="3"/>
      <c r="B48" s="3"/>
      <c r="C48" s="3"/>
      <c r="D48" s="4"/>
      <c r="E48" s="3"/>
      <c r="F48" s="3"/>
      <c r="G48" s="20"/>
      <c r="H48" s="3"/>
      <c r="I48" s="3"/>
      <c r="J48" s="3"/>
      <c r="K48" s="3"/>
      <c r="L48" s="3"/>
      <c r="M48" s="3"/>
      <c r="N48" s="3"/>
      <c r="O48" s="3"/>
      <c r="P48" s="3"/>
      <c r="Q48" s="3"/>
      <c r="R48" s="3"/>
      <c r="S48" s="3"/>
      <c r="T48" s="3"/>
      <c r="U48" s="6"/>
      <c r="V48" s="3"/>
      <c r="W48" s="3"/>
      <c r="X48" s="3"/>
      <c r="Y48" s="3"/>
      <c r="Z48" s="3"/>
      <c r="AA48" s="3"/>
    </row>
    <row r="49" spans="1:27" s="5" customFormat="1" x14ac:dyDescent="0.2">
      <c r="A49" s="3"/>
      <c r="B49" s="3"/>
      <c r="C49" s="3"/>
      <c r="D49" s="4"/>
      <c r="E49" s="3"/>
      <c r="F49" s="3"/>
      <c r="G49" s="20"/>
      <c r="H49" s="3"/>
      <c r="I49" s="3"/>
      <c r="J49" s="3"/>
      <c r="K49" s="3"/>
      <c r="L49" s="3"/>
      <c r="M49" s="3"/>
      <c r="N49" s="3"/>
      <c r="O49" s="3"/>
      <c r="P49" s="6"/>
      <c r="Q49" s="3"/>
      <c r="R49" s="3"/>
      <c r="S49" s="6"/>
      <c r="T49" s="3"/>
      <c r="U49" s="3"/>
      <c r="V49" s="3"/>
      <c r="W49" s="3"/>
      <c r="X49" s="3"/>
      <c r="Y49" s="3"/>
      <c r="Z49" s="3"/>
      <c r="AA49" s="3"/>
    </row>
    <row r="50" spans="1:27" s="5" customFormat="1" x14ac:dyDescent="0.2">
      <c r="A50" s="3"/>
      <c r="B50" s="3"/>
      <c r="C50" s="3"/>
      <c r="D50" s="4"/>
      <c r="E50" s="3"/>
      <c r="F50" s="3"/>
      <c r="G50" s="20"/>
      <c r="H50" s="3"/>
      <c r="I50" s="3"/>
      <c r="J50" s="3"/>
      <c r="K50" s="3"/>
      <c r="L50" s="3"/>
      <c r="M50" s="3"/>
      <c r="N50" s="3"/>
      <c r="O50" s="3"/>
      <c r="P50" s="3"/>
      <c r="Q50" s="3"/>
      <c r="R50" s="3"/>
      <c r="S50" s="3"/>
      <c r="T50" s="3"/>
      <c r="U50" s="3"/>
      <c r="V50" s="3"/>
      <c r="W50" s="3"/>
      <c r="X50" s="3"/>
      <c r="Y50" s="3"/>
      <c r="Z50" s="3"/>
      <c r="AA50" s="3"/>
    </row>
    <row r="51" spans="1:27" s="5" customFormat="1" x14ac:dyDescent="0.2">
      <c r="A51" s="3"/>
      <c r="B51" s="3"/>
      <c r="C51" s="3"/>
      <c r="D51" s="4"/>
      <c r="E51" s="3"/>
      <c r="F51" s="3"/>
      <c r="G51" s="20"/>
      <c r="H51" s="3"/>
      <c r="I51" s="3"/>
      <c r="J51" s="3"/>
      <c r="K51" s="3"/>
      <c r="L51" s="3"/>
      <c r="M51" s="3"/>
      <c r="N51" s="3"/>
      <c r="O51" s="3"/>
      <c r="P51" s="3"/>
      <c r="Q51" s="3"/>
      <c r="R51" s="3"/>
      <c r="S51" s="3"/>
      <c r="T51" s="3"/>
      <c r="U51" s="3"/>
      <c r="V51" s="3"/>
      <c r="W51" s="3"/>
      <c r="X51" s="3"/>
      <c r="Y51" s="3"/>
      <c r="Z51" s="3"/>
      <c r="AA51" s="3"/>
    </row>
    <row r="52" spans="1:27" s="5" customFormat="1" x14ac:dyDescent="0.2">
      <c r="A52" s="3"/>
      <c r="B52" s="3"/>
      <c r="C52" s="3"/>
      <c r="D52" s="4"/>
      <c r="E52" s="3"/>
      <c r="F52" s="3"/>
      <c r="G52" s="20"/>
      <c r="H52" s="3"/>
      <c r="I52" s="3"/>
      <c r="J52" s="3"/>
      <c r="K52" s="3"/>
      <c r="L52" s="3"/>
      <c r="M52" s="3"/>
      <c r="N52" s="3"/>
      <c r="O52" s="3"/>
      <c r="P52" s="3"/>
      <c r="Q52" s="3"/>
      <c r="R52" s="3"/>
      <c r="S52" s="3"/>
      <c r="T52" s="3"/>
      <c r="U52" s="3"/>
      <c r="V52" s="3"/>
      <c r="W52" s="3"/>
      <c r="X52" s="3"/>
      <c r="Y52" s="3"/>
      <c r="Z52" s="3"/>
      <c r="AA52" s="3"/>
    </row>
  </sheetData>
  <mergeCells count="4">
    <mergeCell ref="B1:D1"/>
    <mergeCell ref="B2:D2"/>
    <mergeCell ref="B3:D3"/>
    <mergeCell ref="B4:D4"/>
  </mergeCells>
  <hyperlinks>
    <hyperlink ref="B4" r:id="rId1" xr:uid="{00000000-0004-0000-0100-000000000000}"/>
  </hyperlinks>
  <pageMargins left="0.7" right="0.7" top="0.75" bottom="0.75" header="0.3" footer="0.3"/>
  <pageSetup paperSize="3" scale="68" orientation="landscape" r:id="rId2"/>
  <legacyDrawing r:id="rId3"/>
  <extLst>
    <ext xmlns:x14="http://schemas.microsoft.com/office/spreadsheetml/2009/9/main" uri="{CCE6A557-97BC-4b89-ADB6-D9C93CAAB3DF}">
      <x14:dataValidations xmlns:xm="http://schemas.microsoft.com/office/excel/2006/main" count="9">
        <x14:dataValidation type="list" allowBlank="1" showInputMessage="1" xr:uid="{00000000-0002-0000-0100-000000000000}">
          <x14:formula1>
            <xm:f>'Phase-Goal-Category Lookup'!$B$46:$B$61</xm:f>
          </x14:formula1>
          <xm:sqref>B31:B41</xm:sqref>
        </x14:dataValidation>
        <x14:dataValidation type="list" allowBlank="1" showInputMessage="1" xr:uid="{00000000-0002-0000-0100-000001000000}">
          <x14:formula1>
            <xm:f>'Phase-Goal-Category Lookup'!$D$75:$D$82</xm:f>
          </x14:formula1>
          <xm:sqref>C42:C46</xm:sqref>
        </x14:dataValidation>
        <x14:dataValidation type="list" allowBlank="1" showInputMessage="1" showErrorMessage="1" xr:uid="{00000000-0002-0000-0100-000002000000}">
          <x14:formula1>
            <xm:f>'Phase-Goal-Category Lookup'!$B$4:$B$10</xm:f>
          </x14:formula1>
          <xm:sqref>B6:B12</xm:sqref>
        </x14:dataValidation>
        <x14:dataValidation type="list" allowBlank="1" showInputMessage="1" showErrorMessage="1" xr:uid="{00000000-0002-0000-0100-000003000000}">
          <x14:formula1>
            <xm:f>'Phase-Goal-Category Lookup'!$B$85:$B$92</xm:f>
          </x14:formula1>
          <xm:sqref>D6:D46</xm:sqref>
        </x14:dataValidation>
        <x14:dataValidation type="list" allowBlank="1" showInputMessage="1" xr:uid="{00000000-0002-0000-0100-000004000000}">
          <x14:formula1>
            <xm:f>'Phase-Goal-Category Lookup'!$B$75:$B$79</xm:f>
          </x14:formula1>
          <xm:sqref>B42:B46</xm:sqref>
        </x14:dataValidation>
        <x14:dataValidation type="list" allowBlank="1" showInputMessage="1" showErrorMessage="1" xr:uid="{00000000-0002-0000-0100-000005000000}">
          <x14:formula1>
            <xm:f>'Phase-Goal-Category Lookup'!$D$4:$D$26</xm:f>
          </x14:formula1>
          <xm:sqref>C6:C12</xm:sqref>
        </x14:dataValidation>
        <x14:dataValidation type="list" allowBlank="1" showInputMessage="1" showErrorMessage="1" xr:uid="{00000000-0002-0000-0100-000006000000}">
          <x14:formula1>
            <xm:f>'Phase-Goal-Category Lookup'!$B$27:$B$32</xm:f>
          </x14:formula1>
          <xm:sqref>B13:B30</xm:sqref>
        </x14:dataValidation>
        <x14:dataValidation type="list" allowBlank="1" showInputMessage="1" showErrorMessage="1" xr:uid="{00000000-0002-0000-0100-000007000000}">
          <x14:formula1>
            <xm:f>'Phase-Goal-Category Lookup'!$D$27:$D$45</xm:f>
          </x14:formula1>
          <xm:sqref>C13:C30</xm:sqref>
        </x14:dataValidation>
        <x14:dataValidation type="list" allowBlank="1" showInputMessage="1" showErrorMessage="1" xr:uid="{00000000-0002-0000-0100-000008000000}">
          <x14:formula1>
            <xm:f>'Phase-Goal-Category Lookup'!$D$46:$D$72</xm:f>
          </x14:formula1>
          <xm:sqref>C31:C41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4:I14"/>
  <sheetViews>
    <sheetView workbookViewId="0">
      <selection activeCell="A14" sqref="A14:D14"/>
    </sheetView>
  </sheetViews>
  <sheetFormatPr defaultRowHeight="15" x14ac:dyDescent="0.25"/>
  <cols>
    <col min="1" max="1" width="16.42578125" customWidth="1"/>
    <col min="2" max="2" width="26.85546875" bestFit="1" customWidth="1"/>
    <col min="3" max="8" width="14.42578125" bestFit="1" customWidth="1"/>
    <col min="9" max="9" width="14.28515625" bestFit="1" customWidth="1"/>
  </cols>
  <sheetData>
    <row r="4" spans="1:9" x14ac:dyDescent="0.25">
      <c r="A4" s="30" t="s">
        <v>176</v>
      </c>
      <c r="C4" s="30" t="s">
        <v>69</v>
      </c>
    </row>
    <row r="5" spans="1:9" x14ac:dyDescent="0.25">
      <c r="A5" s="30" t="s">
        <v>63</v>
      </c>
      <c r="B5" s="30" t="s">
        <v>314</v>
      </c>
      <c r="C5" s="219" t="s">
        <v>262</v>
      </c>
      <c r="D5" s="219" t="s">
        <v>255</v>
      </c>
      <c r="E5" s="219" t="s">
        <v>258</v>
      </c>
      <c r="F5" s="219" t="s">
        <v>259</v>
      </c>
      <c r="G5" s="219" t="s">
        <v>260</v>
      </c>
      <c r="H5" s="219" t="s">
        <v>263</v>
      </c>
      <c r="I5" s="219" t="s">
        <v>168</v>
      </c>
    </row>
    <row r="6" spans="1:9" x14ac:dyDescent="0.25">
      <c r="A6" s="219" t="s">
        <v>177</v>
      </c>
      <c r="B6" s="219" t="s">
        <v>104</v>
      </c>
      <c r="C6" s="35">
        <v>21373.59</v>
      </c>
      <c r="D6" s="35"/>
      <c r="E6" s="35">
        <v>0</v>
      </c>
      <c r="F6" s="35"/>
      <c r="G6" s="35">
        <v>1214220</v>
      </c>
      <c r="H6" s="35">
        <v>0</v>
      </c>
      <c r="I6" s="35">
        <v>1235593.5900000001</v>
      </c>
    </row>
    <row r="7" spans="1:9" x14ac:dyDescent="0.25">
      <c r="A7" s="219" t="s">
        <v>178</v>
      </c>
      <c r="B7" s="219" t="s">
        <v>108</v>
      </c>
      <c r="C7" s="35">
        <v>10999.41</v>
      </c>
      <c r="D7" s="35"/>
      <c r="E7" s="35">
        <v>94111.540000000008</v>
      </c>
      <c r="F7" s="35"/>
      <c r="G7" s="35"/>
      <c r="H7" s="35"/>
      <c r="I7" s="35">
        <v>105110.95000000001</v>
      </c>
    </row>
    <row r="8" spans="1:9" x14ac:dyDescent="0.25">
      <c r="B8" s="219" t="s">
        <v>75</v>
      </c>
      <c r="C8" s="35">
        <v>21068.720000000001</v>
      </c>
      <c r="D8" s="35">
        <v>1441.22</v>
      </c>
      <c r="E8" s="35">
        <v>352299.86</v>
      </c>
      <c r="F8" s="35"/>
      <c r="G8" s="35"/>
      <c r="H8" s="35">
        <v>0</v>
      </c>
      <c r="I8" s="35">
        <v>374809.8</v>
      </c>
    </row>
    <row r="9" spans="1:9" x14ac:dyDescent="0.25">
      <c r="B9" s="219" t="s">
        <v>76</v>
      </c>
      <c r="C9" s="35">
        <v>7500</v>
      </c>
      <c r="D9" s="35"/>
      <c r="E9" s="35">
        <v>70158</v>
      </c>
      <c r="F9" s="35"/>
      <c r="G9" s="35"/>
      <c r="H9" s="35">
        <v>0</v>
      </c>
      <c r="I9" s="35">
        <v>77658</v>
      </c>
    </row>
    <row r="10" spans="1:9" x14ac:dyDescent="0.25">
      <c r="A10" s="219" t="s">
        <v>327</v>
      </c>
      <c r="B10" s="219" t="s">
        <v>110</v>
      </c>
      <c r="C10" s="35">
        <v>108000</v>
      </c>
      <c r="D10" s="35"/>
      <c r="E10" s="35">
        <v>190000</v>
      </c>
      <c r="F10" s="35">
        <v>3721378</v>
      </c>
      <c r="G10" s="35"/>
      <c r="H10" s="35">
        <v>295000</v>
      </c>
      <c r="I10" s="35">
        <v>4314378</v>
      </c>
    </row>
    <row r="11" spans="1:9" x14ac:dyDescent="0.25">
      <c r="A11" s="219" t="s">
        <v>179</v>
      </c>
      <c r="B11" s="219" t="s">
        <v>117</v>
      </c>
      <c r="C11" s="35">
        <v>250000</v>
      </c>
      <c r="D11" s="35"/>
      <c r="E11" s="35"/>
      <c r="F11" s="35"/>
      <c r="G11" s="35"/>
      <c r="H11" s="35"/>
      <c r="I11" s="35">
        <v>250000</v>
      </c>
    </row>
    <row r="12" spans="1:9" x14ac:dyDescent="0.25">
      <c r="B12" s="219" t="s">
        <v>120</v>
      </c>
      <c r="C12" s="35">
        <v>50000</v>
      </c>
      <c r="D12" s="35"/>
      <c r="E12" s="35"/>
      <c r="F12" s="35"/>
      <c r="G12" s="35"/>
      <c r="H12" s="35"/>
      <c r="I12" s="35">
        <v>50000</v>
      </c>
    </row>
    <row r="13" spans="1:9" x14ac:dyDescent="0.25">
      <c r="B13" s="219" t="s">
        <v>118</v>
      </c>
      <c r="C13" s="35">
        <v>30000</v>
      </c>
      <c r="D13" s="35"/>
      <c r="E13" s="35">
        <v>40000</v>
      </c>
      <c r="F13" s="35"/>
      <c r="G13" s="35"/>
      <c r="H13" s="35"/>
      <c r="I13" s="35">
        <v>70000</v>
      </c>
    </row>
    <row r="14" spans="1:9" x14ac:dyDescent="0.25">
      <c r="A14" s="219" t="s">
        <v>168</v>
      </c>
      <c r="C14" s="35">
        <v>498941.72</v>
      </c>
      <c r="D14" s="35">
        <v>1441.22</v>
      </c>
      <c r="E14" s="35">
        <v>746569.4</v>
      </c>
      <c r="F14" s="35">
        <v>3721378</v>
      </c>
      <c r="G14" s="35">
        <v>1214220</v>
      </c>
      <c r="H14" s="35">
        <v>295000</v>
      </c>
      <c r="I14" s="35">
        <v>6477550.3399999999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F65"/>
  <sheetViews>
    <sheetView tabSelected="1" zoomScaleNormal="100" workbookViewId="0">
      <pane xSplit="6" ySplit="6" topLeftCell="G7" activePane="bottomRight" state="frozen"/>
      <selection pane="topRight" activeCell="G1" sqref="G1"/>
      <selection pane="bottomLeft" activeCell="A6" sqref="A6"/>
      <selection pane="bottomRight" activeCell="G7" sqref="G7:G34"/>
    </sheetView>
  </sheetViews>
  <sheetFormatPr defaultColWidth="9.140625" defaultRowHeight="11.25" x14ac:dyDescent="0.2"/>
  <cols>
    <col min="1" max="1" width="13.28515625" style="3" bestFit="1" customWidth="1"/>
    <col min="2" max="2" width="20.140625" style="3" bestFit="1" customWidth="1"/>
    <col min="3" max="3" width="26.140625" style="3" customWidth="1"/>
    <col min="4" max="4" width="16.5703125" style="4" customWidth="1"/>
    <col min="5" max="5" width="31.7109375" style="3" customWidth="1"/>
    <col min="6" max="6" width="10.140625" style="188" customWidth="1"/>
    <col min="7" max="7" width="9.28515625" style="20" bestFit="1" customWidth="1"/>
    <col min="8" max="8" width="8.85546875" style="3" customWidth="1"/>
    <col min="9" max="9" width="7.5703125" style="3" customWidth="1"/>
    <col min="10" max="14" width="9.7109375" style="3" customWidth="1"/>
    <col min="15" max="15" width="10.42578125" style="194" bestFit="1" customWidth="1"/>
    <col min="16" max="31" width="9.42578125" style="3" customWidth="1"/>
    <col min="32" max="16384" width="9.140625" style="3"/>
  </cols>
  <sheetData>
    <row r="1" spans="1:32" ht="15.75" x14ac:dyDescent="0.25">
      <c r="A1" s="21" t="s">
        <v>158</v>
      </c>
      <c r="B1" s="243" t="s">
        <v>394</v>
      </c>
      <c r="C1" s="244"/>
      <c r="D1" s="245"/>
      <c r="E1" s="221"/>
      <c r="F1" s="223"/>
      <c r="G1" s="26"/>
      <c r="H1" s="224" t="s">
        <v>389</v>
      </c>
      <c r="I1" s="225"/>
      <c r="J1" s="225"/>
      <c r="K1" s="225"/>
      <c r="L1" s="225"/>
      <c r="M1" s="225"/>
      <c r="N1" s="225"/>
      <c r="O1" s="226"/>
      <c r="P1" s="224" t="s">
        <v>390</v>
      </c>
      <c r="Q1" s="225"/>
      <c r="R1" s="225"/>
      <c r="S1" s="225"/>
      <c r="T1" s="225"/>
      <c r="U1" s="225"/>
      <c r="V1" s="225"/>
      <c r="W1" s="225"/>
      <c r="X1" s="225"/>
      <c r="Y1" s="225"/>
      <c r="Z1" s="225"/>
      <c r="AA1" s="225"/>
      <c r="AB1" s="225"/>
      <c r="AC1" s="225"/>
      <c r="AD1" s="225"/>
      <c r="AE1" s="225"/>
    </row>
    <row r="2" spans="1:32" ht="15.75" x14ac:dyDescent="0.25">
      <c r="A2" s="21" t="s">
        <v>161</v>
      </c>
      <c r="B2" s="243">
        <v>44035</v>
      </c>
      <c r="C2" s="244"/>
      <c r="D2" s="245"/>
      <c r="E2" s="221"/>
      <c r="F2" s="91"/>
      <c r="G2" s="234" t="s">
        <v>184</v>
      </c>
      <c r="H2" s="47">
        <v>2021</v>
      </c>
      <c r="I2" s="47">
        <v>2021</v>
      </c>
      <c r="J2" s="48">
        <v>2020</v>
      </c>
      <c r="K2" s="48">
        <v>2021</v>
      </c>
      <c r="L2" s="48">
        <v>2022</v>
      </c>
      <c r="M2" s="48">
        <v>2023</v>
      </c>
      <c r="N2" s="48">
        <v>2023</v>
      </c>
      <c r="O2" s="233" t="s">
        <v>184</v>
      </c>
      <c r="P2" s="34">
        <v>2020</v>
      </c>
      <c r="Q2" s="25"/>
      <c r="R2" s="25"/>
      <c r="S2" s="25"/>
      <c r="T2" s="25"/>
      <c r="U2" s="25"/>
      <c r="V2" s="25"/>
      <c r="W2" s="25"/>
      <c r="X2" s="25"/>
      <c r="Y2" s="25"/>
      <c r="Z2" s="25"/>
      <c r="AA2" s="25"/>
      <c r="AB2" s="25"/>
      <c r="AC2" s="25"/>
      <c r="AD2" s="25"/>
      <c r="AE2" s="25"/>
    </row>
    <row r="3" spans="1:32" ht="15.75" x14ac:dyDescent="0.25">
      <c r="A3" s="21" t="s">
        <v>159</v>
      </c>
      <c r="B3" s="246" t="s">
        <v>395</v>
      </c>
      <c r="C3" s="244"/>
      <c r="D3" s="245"/>
      <c r="E3" s="222"/>
      <c r="F3" s="91"/>
      <c r="G3" s="234" t="s">
        <v>162</v>
      </c>
      <c r="H3" s="218" t="s">
        <v>379</v>
      </c>
      <c r="I3" s="49" t="s">
        <v>400</v>
      </c>
      <c r="J3" s="50" t="s">
        <v>399</v>
      </c>
      <c r="K3" s="50" t="s">
        <v>401</v>
      </c>
      <c r="L3" s="50" t="s">
        <v>400</v>
      </c>
      <c r="M3" s="50" t="s">
        <v>430</v>
      </c>
      <c r="N3" s="50" t="s">
        <v>400</v>
      </c>
      <c r="O3" s="233" t="s">
        <v>162</v>
      </c>
      <c r="P3" s="34" t="s">
        <v>398</v>
      </c>
      <c r="Q3" s="25"/>
      <c r="R3" s="25"/>
      <c r="S3" s="25"/>
      <c r="T3" s="25"/>
      <c r="U3" s="25"/>
      <c r="V3" s="25"/>
      <c r="W3" s="25"/>
      <c r="X3" s="25"/>
      <c r="Y3" s="25"/>
      <c r="Z3" s="25"/>
      <c r="AA3" s="25"/>
      <c r="AB3" s="25"/>
      <c r="AC3" s="25"/>
      <c r="AD3" s="25"/>
      <c r="AE3" s="25"/>
    </row>
    <row r="4" spans="1:32" ht="15" x14ac:dyDescent="0.25">
      <c r="A4" s="21" t="s">
        <v>160</v>
      </c>
      <c r="B4" s="252" t="s">
        <v>396</v>
      </c>
      <c r="C4" s="253"/>
      <c r="D4" s="253"/>
      <c r="E4" s="222"/>
      <c r="F4" s="92"/>
      <c r="G4" s="234" t="s">
        <v>163</v>
      </c>
      <c r="H4" s="49" t="s">
        <v>397</v>
      </c>
      <c r="I4" s="49" t="s">
        <v>397</v>
      </c>
      <c r="J4" s="50" t="s">
        <v>397</v>
      </c>
      <c r="K4" s="50" t="s">
        <v>397</v>
      </c>
      <c r="L4" s="50" t="s">
        <v>397</v>
      </c>
      <c r="M4" s="50" t="s">
        <v>397</v>
      </c>
      <c r="N4" s="50" t="s">
        <v>397</v>
      </c>
      <c r="O4" s="233" t="s">
        <v>163</v>
      </c>
      <c r="P4" s="34" t="s">
        <v>397</v>
      </c>
      <c r="Q4" s="25"/>
      <c r="R4" s="25"/>
      <c r="S4" s="25"/>
      <c r="T4" s="25"/>
      <c r="U4" s="25"/>
      <c r="V4" s="25"/>
      <c r="W4" s="25"/>
      <c r="X4" s="25"/>
      <c r="Y4" s="25"/>
      <c r="Z4" s="25"/>
      <c r="AA4" s="25"/>
      <c r="AB4" s="25"/>
      <c r="AC4" s="25"/>
      <c r="AD4" s="25"/>
      <c r="AE4" s="25"/>
    </row>
    <row r="5" spans="1:32" ht="12.75" x14ac:dyDescent="0.2">
      <c r="A5" s="254" t="s">
        <v>393</v>
      </c>
      <c r="B5" s="255"/>
      <c r="C5" s="255"/>
      <c r="D5" s="256"/>
      <c r="E5" s="53" t="s">
        <v>185</v>
      </c>
      <c r="F5" s="187">
        <f>SUM(F7:F58)</f>
        <v>5625000</v>
      </c>
      <c r="G5" s="185">
        <f>SUM(G7:G58)</f>
        <v>5425000</v>
      </c>
      <c r="H5" s="230">
        <f>SUM(H7:H58)</f>
        <v>1500000</v>
      </c>
      <c r="I5" s="230">
        <f>SUM(I8:I58)</f>
        <v>150000</v>
      </c>
      <c r="J5" s="231">
        <f>SUM(J8:J58)</f>
        <v>30000</v>
      </c>
      <c r="K5" s="231">
        <f>SUM(K7:K58)</f>
        <v>795000</v>
      </c>
      <c r="L5" s="231">
        <f>SUM(L7:L58)</f>
        <v>200000</v>
      </c>
      <c r="M5" s="231">
        <f>SUM(M7:M58)</f>
        <v>1000000</v>
      </c>
      <c r="N5" s="231">
        <f>SUM(N7:N58)</f>
        <v>1750000</v>
      </c>
      <c r="O5" s="191">
        <f>SUM(O8:O57)</f>
        <v>200000</v>
      </c>
      <c r="P5" s="74">
        <f t="shared" ref="P5:AE5" si="0">SUM(P8:P58)</f>
        <v>200000</v>
      </c>
      <c r="Q5" s="232">
        <f t="shared" si="0"/>
        <v>0</v>
      </c>
      <c r="R5" s="232">
        <f t="shared" si="0"/>
        <v>0</v>
      </c>
      <c r="S5" s="232">
        <f t="shared" si="0"/>
        <v>0</v>
      </c>
      <c r="T5" s="232">
        <f t="shared" si="0"/>
        <v>0</v>
      </c>
      <c r="U5" s="232">
        <f t="shared" si="0"/>
        <v>0</v>
      </c>
      <c r="V5" s="232">
        <f t="shared" si="0"/>
        <v>0</v>
      </c>
      <c r="W5" s="232">
        <f t="shared" si="0"/>
        <v>0</v>
      </c>
      <c r="X5" s="232">
        <f t="shared" si="0"/>
        <v>0</v>
      </c>
      <c r="Y5" s="232">
        <f t="shared" si="0"/>
        <v>0</v>
      </c>
      <c r="Z5" s="232">
        <f t="shared" si="0"/>
        <v>0</v>
      </c>
      <c r="AA5" s="232">
        <f t="shared" si="0"/>
        <v>0</v>
      </c>
      <c r="AB5" s="232">
        <f t="shared" si="0"/>
        <v>0</v>
      </c>
      <c r="AC5" s="232">
        <f t="shared" si="0"/>
        <v>0</v>
      </c>
      <c r="AD5" s="232">
        <f t="shared" si="0"/>
        <v>0</v>
      </c>
      <c r="AE5" s="232">
        <f t="shared" si="0"/>
        <v>0</v>
      </c>
      <c r="AF5" s="6"/>
    </row>
    <row r="6" spans="1:32" ht="42.75" x14ac:dyDescent="0.2">
      <c r="A6" s="29" t="s">
        <v>63</v>
      </c>
      <c r="B6" s="29" t="s">
        <v>314</v>
      </c>
      <c r="C6" s="29" t="s">
        <v>102</v>
      </c>
      <c r="D6" s="29" t="s">
        <v>69</v>
      </c>
      <c r="E6" s="29" t="s">
        <v>39</v>
      </c>
      <c r="F6" s="229" t="s">
        <v>169</v>
      </c>
      <c r="G6" s="186" t="s">
        <v>40</v>
      </c>
      <c r="H6" s="215" t="s">
        <v>378</v>
      </c>
      <c r="I6" s="40" t="s">
        <v>181</v>
      </c>
      <c r="J6" s="46" t="s">
        <v>181</v>
      </c>
      <c r="K6" s="46" t="s">
        <v>182</v>
      </c>
      <c r="L6" s="46" t="s">
        <v>428</v>
      </c>
      <c r="M6" s="46" t="s">
        <v>429</v>
      </c>
      <c r="N6" s="46" t="s">
        <v>431</v>
      </c>
      <c r="O6" s="192" t="s">
        <v>165</v>
      </c>
      <c r="P6" s="39" t="s">
        <v>186</v>
      </c>
      <c r="Q6" s="40" t="s">
        <v>187</v>
      </c>
      <c r="R6" s="39" t="s">
        <v>188</v>
      </c>
      <c r="S6" s="40" t="s">
        <v>189</v>
      </c>
      <c r="T6" s="39" t="s">
        <v>190</v>
      </c>
      <c r="U6" s="40" t="s">
        <v>191</v>
      </c>
      <c r="V6" s="39" t="s">
        <v>192</v>
      </c>
      <c r="W6" s="40" t="s">
        <v>193</v>
      </c>
      <c r="X6" s="39" t="s">
        <v>194</v>
      </c>
      <c r="Y6" s="40" t="s">
        <v>195</v>
      </c>
      <c r="Z6" s="39" t="s">
        <v>196</v>
      </c>
      <c r="AA6" s="40" t="s">
        <v>197</v>
      </c>
      <c r="AB6" s="39" t="s">
        <v>198</v>
      </c>
      <c r="AC6" s="40" t="s">
        <v>199</v>
      </c>
      <c r="AD6" s="39" t="s">
        <v>200</v>
      </c>
      <c r="AE6" s="40" t="s">
        <v>201</v>
      </c>
    </row>
    <row r="7" spans="1:32" s="10" customFormat="1" x14ac:dyDescent="0.2">
      <c r="A7" s="95" t="s">
        <v>177</v>
      </c>
      <c r="B7" s="8" t="s">
        <v>103</v>
      </c>
      <c r="C7" s="9" t="s">
        <v>25</v>
      </c>
      <c r="D7" s="41" t="s">
        <v>260</v>
      </c>
      <c r="E7" s="31" t="s">
        <v>402</v>
      </c>
      <c r="F7" s="94">
        <v>1955000</v>
      </c>
      <c r="G7" s="82">
        <f t="shared" ref="G7:G38" si="1">F7-O7</f>
        <v>1955000</v>
      </c>
      <c r="H7" s="216">
        <v>1160000</v>
      </c>
      <c r="I7" s="27"/>
      <c r="J7" s="110"/>
      <c r="K7" s="110">
        <v>795000</v>
      </c>
      <c r="L7" s="110"/>
      <c r="M7" s="110"/>
      <c r="N7" s="110"/>
      <c r="O7" s="193">
        <f>SUM(P7:AE7)</f>
        <v>0</v>
      </c>
      <c r="P7" s="27"/>
      <c r="Q7" s="27"/>
      <c r="R7" s="27"/>
      <c r="S7" s="27"/>
      <c r="T7" s="27"/>
      <c r="U7" s="27"/>
      <c r="V7" s="27"/>
      <c r="W7" s="27"/>
      <c r="X7" s="27"/>
      <c r="Y7" s="27"/>
      <c r="Z7" s="36"/>
      <c r="AA7" s="27"/>
      <c r="AB7" s="27"/>
      <c r="AC7" s="27"/>
      <c r="AD7" s="27"/>
      <c r="AE7" s="27"/>
    </row>
    <row r="8" spans="1:32" s="10" customFormat="1" x14ac:dyDescent="0.2">
      <c r="A8" s="95" t="s">
        <v>177</v>
      </c>
      <c r="B8" s="8" t="s">
        <v>103</v>
      </c>
      <c r="C8" s="9" t="s">
        <v>8</v>
      </c>
      <c r="D8" s="41" t="s">
        <v>258</v>
      </c>
      <c r="E8" s="31" t="s">
        <v>404</v>
      </c>
      <c r="F8" s="94">
        <v>40000</v>
      </c>
      <c r="G8" s="82">
        <f t="shared" si="1"/>
        <v>40000</v>
      </c>
      <c r="H8" s="216">
        <v>40000</v>
      </c>
      <c r="I8" s="27"/>
      <c r="J8" s="110"/>
      <c r="K8" s="110"/>
      <c r="L8" s="110"/>
      <c r="M8" s="110"/>
      <c r="N8" s="110"/>
      <c r="O8" s="193">
        <f>SUM(P8:AE8)</f>
        <v>0</v>
      </c>
      <c r="P8" s="27"/>
      <c r="Q8" s="27"/>
      <c r="R8" s="27"/>
      <c r="S8" s="27"/>
      <c r="T8" s="27"/>
      <c r="U8" s="27"/>
      <c r="V8" s="27"/>
      <c r="W8" s="27"/>
      <c r="X8" s="27"/>
      <c r="Y8" s="27"/>
      <c r="Z8" s="36"/>
      <c r="AA8" s="27"/>
      <c r="AB8" s="27"/>
      <c r="AC8" s="27"/>
      <c r="AD8" s="27"/>
      <c r="AE8" s="27"/>
    </row>
    <row r="9" spans="1:32" s="10" customFormat="1" x14ac:dyDescent="0.2">
      <c r="A9" s="95" t="s">
        <v>177</v>
      </c>
      <c r="B9" s="8" t="s">
        <v>103</v>
      </c>
      <c r="C9" s="9" t="s">
        <v>9</v>
      </c>
      <c r="D9" s="41" t="s">
        <v>258</v>
      </c>
      <c r="E9" s="31" t="s">
        <v>403</v>
      </c>
      <c r="F9" s="94">
        <v>14000</v>
      </c>
      <c r="G9" s="82">
        <f t="shared" si="1"/>
        <v>14000</v>
      </c>
      <c r="H9" s="216">
        <v>14000</v>
      </c>
      <c r="I9" s="27"/>
      <c r="J9" s="110"/>
      <c r="K9" s="110"/>
      <c r="L9" s="110"/>
      <c r="M9" s="110"/>
      <c r="N9" s="110"/>
      <c r="O9" s="193">
        <f t="shared" ref="O9:O58" si="2">SUM(P9:AE9)</f>
        <v>0</v>
      </c>
      <c r="P9" s="27"/>
      <c r="Q9" s="27"/>
      <c r="R9" s="27"/>
      <c r="S9" s="27"/>
      <c r="T9" s="27"/>
      <c r="U9" s="27"/>
      <c r="V9" s="27"/>
      <c r="W9" s="27"/>
      <c r="X9" s="27"/>
      <c r="Y9" s="27"/>
      <c r="Z9" s="27"/>
      <c r="AA9" s="27"/>
      <c r="AB9" s="27"/>
      <c r="AC9" s="27"/>
      <c r="AD9" s="27"/>
      <c r="AE9" s="27"/>
    </row>
    <row r="10" spans="1:32" s="10" customFormat="1" x14ac:dyDescent="0.2">
      <c r="A10" s="95" t="s">
        <v>177</v>
      </c>
      <c r="B10" s="8" t="s">
        <v>103</v>
      </c>
      <c r="C10" s="9" t="s">
        <v>26</v>
      </c>
      <c r="D10" s="41" t="s">
        <v>262</v>
      </c>
      <c r="E10" s="31" t="s">
        <v>423</v>
      </c>
      <c r="F10" s="94">
        <v>7000</v>
      </c>
      <c r="G10" s="82">
        <f t="shared" si="1"/>
        <v>7000</v>
      </c>
      <c r="H10" s="216">
        <v>7000</v>
      </c>
      <c r="I10" s="27"/>
      <c r="J10" s="110"/>
      <c r="K10" s="110"/>
      <c r="L10" s="110"/>
      <c r="M10" s="110"/>
      <c r="N10" s="110"/>
      <c r="O10" s="193">
        <f t="shared" si="2"/>
        <v>0</v>
      </c>
      <c r="P10" s="27"/>
      <c r="Q10" s="27"/>
      <c r="R10" s="27"/>
      <c r="S10" s="27"/>
      <c r="T10" s="27"/>
      <c r="U10" s="27"/>
      <c r="V10" s="27"/>
      <c r="W10" s="27"/>
      <c r="X10" s="27"/>
      <c r="Y10" s="27"/>
      <c r="Z10" s="27"/>
      <c r="AA10" s="27"/>
      <c r="AB10" s="27"/>
      <c r="AC10" s="27"/>
      <c r="AD10" s="27"/>
      <c r="AE10" s="27"/>
    </row>
    <row r="11" spans="1:32" s="10" customFormat="1" x14ac:dyDescent="0.2">
      <c r="A11" s="95" t="s">
        <v>177</v>
      </c>
      <c r="B11" s="8" t="s">
        <v>103</v>
      </c>
      <c r="C11" s="9" t="s">
        <v>10</v>
      </c>
      <c r="D11" s="41" t="s">
        <v>258</v>
      </c>
      <c r="E11" s="32" t="s">
        <v>422</v>
      </c>
      <c r="F11" s="94">
        <v>5000</v>
      </c>
      <c r="G11" s="82">
        <f t="shared" si="1"/>
        <v>5000</v>
      </c>
      <c r="H11" s="216">
        <v>5000</v>
      </c>
      <c r="I11" s="27"/>
      <c r="J11" s="110"/>
      <c r="K11" s="110"/>
      <c r="L11" s="110"/>
      <c r="M11" s="110"/>
      <c r="N11" s="110"/>
      <c r="O11" s="193">
        <f t="shared" ref="O11:O15" si="3">SUM(P11:AE11)</f>
        <v>0</v>
      </c>
      <c r="P11" s="27"/>
      <c r="Q11" s="27"/>
      <c r="R11" s="27"/>
      <c r="S11" s="27"/>
      <c r="T11" s="27"/>
      <c r="U11" s="27"/>
      <c r="V11" s="27"/>
      <c r="W11" s="27"/>
      <c r="X11" s="27"/>
      <c r="Y11" s="27"/>
      <c r="Z11" s="27"/>
      <c r="AA11" s="27"/>
      <c r="AB11" s="27"/>
      <c r="AC11" s="27"/>
      <c r="AD11" s="27"/>
      <c r="AE11" s="27"/>
    </row>
    <row r="12" spans="1:32" s="10" customFormat="1" x14ac:dyDescent="0.2">
      <c r="A12" s="95" t="s">
        <v>177</v>
      </c>
      <c r="B12" s="8" t="s">
        <v>103</v>
      </c>
      <c r="C12" s="9" t="s">
        <v>323</v>
      </c>
      <c r="D12" s="41" t="s">
        <v>258</v>
      </c>
      <c r="E12" s="31" t="s">
        <v>405</v>
      </c>
      <c r="F12" s="94">
        <v>26500</v>
      </c>
      <c r="G12" s="82">
        <f t="shared" si="1"/>
        <v>26500</v>
      </c>
      <c r="H12" s="216">
        <v>26500</v>
      </c>
      <c r="I12" s="27"/>
      <c r="J12" s="110"/>
      <c r="K12" s="110"/>
      <c r="L12" s="110"/>
      <c r="M12" s="110"/>
      <c r="N12" s="110"/>
      <c r="O12" s="193">
        <f t="shared" si="3"/>
        <v>0</v>
      </c>
      <c r="P12" s="27"/>
      <c r="Q12" s="27"/>
      <c r="R12" s="27"/>
      <c r="S12" s="27"/>
      <c r="T12" s="27"/>
      <c r="U12" s="27"/>
      <c r="V12" s="27"/>
      <c r="W12" s="27"/>
      <c r="X12" s="27"/>
      <c r="Y12" s="27"/>
      <c r="Z12" s="27"/>
      <c r="AA12" s="27"/>
      <c r="AB12" s="27"/>
      <c r="AC12" s="27"/>
      <c r="AD12" s="27"/>
      <c r="AE12" s="27"/>
    </row>
    <row r="13" spans="1:32" s="10" customFormat="1" x14ac:dyDescent="0.2">
      <c r="A13" s="95" t="s">
        <v>177</v>
      </c>
      <c r="B13" s="8" t="s">
        <v>103</v>
      </c>
      <c r="C13" s="9" t="s">
        <v>11</v>
      </c>
      <c r="D13" s="41" t="s">
        <v>258</v>
      </c>
      <c r="E13" s="32" t="s">
        <v>421</v>
      </c>
      <c r="F13" s="94">
        <v>5000</v>
      </c>
      <c r="G13" s="82">
        <f t="shared" si="1"/>
        <v>5000</v>
      </c>
      <c r="H13" s="216">
        <v>5000</v>
      </c>
      <c r="I13" s="27"/>
      <c r="J13" s="110"/>
      <c r="K13" s="110"/>
      <c r="L13" s="110"/>
      <c r="M13" s="110"/>
      <c r="N13" s="110"/>
      <c r="O13" s="193">
        <f t="shared" si="3"/>
        <v>0</v>
      </c>
      <c r="P13" s="27"/>
      <c r="Q13" s="27"/>
      <c r="R13" s="27"/>
      <c r="S13" s="27"/>
      <c r="T13" s="27"/>
      <c r="U13" s="27"/>
      <c r="V13" s="27"/>
      <c r="W13" s="27"/>
      <c r="X13" s="27"/>
      <c r="Y13" s="27"/>
      <c r="Z13" s="27"/>
      <c r="AA13" s="27"/>
      <c r="AB13" s="27"/>
      <c r="AC13" s="27"/>
      <c r="AD13" s="27"/>
      <c r="AE13" s="27"/>
    </row>
    <row r="14" spans="1:32" s="10" customFormat="1" x14ac:dyDescent="0.2">
      <c r="A14" s="95" t="s">
        <v>177</v>
      </c>
      <c r="B14" s="8" t="s">
        <v>103</v>
      </c>
      <c r="C14" s="9" t="s">
        <v>12</v>
      </c>
      <c r="D14" s="41" t="s">
        <v>258</v>
      </c>
      <c r="E14" s="31" t="s">
        <v>420</v>
      </c>
      <c r="F14" s="94">
        <v>1500</v>
      </c>
      <c r="G14" s="82">
        <f t="shared" si="1"/>
        <v>1500</v>
      </c>
      <c r="H14" s="216">
        <v>1500</v>
      </c>
      <c r="I14" s="27"/>
      <c r="J14" s="110"/>
      <c r="K14" s="110"/>
      <c r="L14" s="110"/>
      <c r="M14" s="110"/>
      <c r="N14" s="110"/>
      <c r="O14" s="193">
        <f t="shared" si="3"/>
        <v>0</v>
      </c>
      <c r="P14" s="27"/>
      <c r="Q14" s="27"/>
      <c r="R14" s="27"/>
      <c r="S14" s="27"/>
      <c r="T14" s="27"/>
      <c r="U14" s="27"/>
      <c r="V14" s="27"/>
      <c r="W14" s="27"/>
      <c r="X14" s="27"/>
      <c r="Y14" s="27"/>
      <c r="Z14" s="27"/>
      <c r="AA14" s="27"/>
      <c r="AB14" s="27"/>
      <c r="AC14" s="27"/>
      <c r="AD14" s="27"/>
      <c r="AE14" s="27"/>
    </row>
    <row r="15" spans="1:32" s="10" customFormat="1" x14ac:dyDescent="0.2">
      <c r="A15" s="95" t="s">
        <v>177</v>
      </c>
      <c r="B15" s="8" t="s">
        <v>103</v>
      </c>
      <c r="C15" s="9" t="s">
        <v>13</v>
      </c>
      <c r="D15" s="41" t="s">
        <v>258</v>
      </c>
      <c r="E15" s="32" t="s">
        <v>419</v>
      </c>
      <c r="F15" s="94">
        <v>7500</v>
      </c>
      <c r="G15" s="82">
        <f t="shared" si="1"/>
        <v>7500</v>
      </c>
      <c r="H15" s="216">
        <v>7500</v>
      </c>
      <c r="I15" s="27"/>
      <c r="J15" s="110"/>
      <c r="K15" s="110"/>
      <c r="L15" s="110"/>
      <c r="M15" s="110"/>
      <c r="N15" s="110"/>
      <c r="O15" s="193">
        <f t="shared" si="3"/>
        <v>0</v>
      </c>
      <c r="P15" s="27"/>
      <c r="Q15" s="27"/>
      <c r="R15" s="27"/>
      <c r="S15" s="27"/>
      <c r="T15" s="27"/>
      <c r="U15" s="27"/>
      <c r="V15" s="27"/>
      <c r="W15" s="27"/>
      <c r="X15" s="27"/>
      <c r="Y15" s="27"/>
      <c r="Z15" s="27"/>
      <c r="AA15" s="27"/>
      <c r="AB15" s="27"/>
      <c r="AC15" s="27"/>
      <c r="AD15" s="27"/>
      <c r="AE15" s="27"/>
    </row>
    <row r="16" spans="1:32" s="10" customFormat="1" x14ac:dyDescent="0.2">
      <c r="A16" s="95" t="s">
        <v>177</v>
      </c>
      <c r="B16" s="8" t="s">
        <v>103</v>
      </c>
      <c r="C16" s="9" t="s">
        <v>14</v>
      </c>
      <c r="D16" s="41" t="s">
        <v>262</v>
      </c>
      <c r="E16" s="31" t="s">
        <v>406</v>
      </c>
      <c r="F16" s="94">
        <v>2500</v>
      </c>
      <c r="G16" s="82">
        <f t="shared" si="1"/>
        <v>2500</v>
      </c>
      <c r="H16" s="216">
        <v>2500</v>
      </c>
      <c r="I16" s="27"/>
      <c r="J16" s="110"/>
      <c r="K16" s="110"/>
      <c r="L16" s="110"/>
      <c r="M16" s="110"/>
      <c r="N16" s="110"/>
      <c r="O16" s="193">
        <f t="shared" si="2"/>
        <v>0</v>
      </c>
      <c r="P16" s="27"/>
      <c r="Q16" s="27"/>
      <c r="R16" s="27"/>
      <c r="S16" s="27"/>
      <c r="T16" s="27"/>
      <c r="U16" s="27"/>
      <c r="V16" s="27"/>
      <c r="W16" s="27"/>
      <c r="X16" s="27"/>
      <c r="Y16" s="27"/>
      <c r="Z16" s="27"/>
      <c r="AA16" s="27"/>
      <c r="AB16" s="27"/>
      <c r="AC16" s="27"/>
      <c r="AD16" s="27"/>
      <c r="AE16" s="27"/>
    </row>
    <row r="17" spans="1:31" s="10" customFormat="1" x14ac:dyDescent="0.2">
      <c r="A17" s="95" t="s">
        <v>177</v>
      </c>
      <c r="B17" s="8" t="s">
        <v>103</v>
      </c>
      <c r="C17" s="9" t="s">
        <v>15</v>
      </c>
      <c r="D17" s="41" t="s">
        <v>262</v>
      </c>
      <c r="E17" s="32" t="s">
        <v>418</v>
      </c>
      <c r="F17" s="94">
        <v>10000</v>
      </c>
      <c r="G17" s="82">
        <f t="shared" si="1"/>
        <v>10000</v>
      </c>
      <c r="H17" s="216">
        <v>10000</v>
      </c>
      <c r="I17" s="27"/>
      <c r="J17" s="110"/>
      <c r="K17" s="110"/>
      <c r="L17" s="110"/>
      <c r="M17" s="110"/>
      <c r="N17" s="110"/>
      <c r="O17" s="193">
        <f t="shared" ref="O17" si="4">SUM(P17:AE17)</f>
        <v>0</v>
      </c>
      <c r="P17" s="27"/>
      <c r="Q17" s="27"/>
      <c r="R17" s="27"/>
      <c r="S17" s="27"/>
      <c r="T17" s="27"/>
      <c r="U17" s="27"/>
      <c r="V17" s="27"/>
      <c r="W17" s="27"/>
      <c r="X17" s="27"/>
      <c r="Y17" s="27"/>
      <c r="Z17" s="27"/>
      <c r="AA17" s="27"/>
      <c r="AB17" s="27"/>
      <c r="AC17" s="27"/>
      <c r="AD17" s="27"/>
      <c r="AE17" s="27"/>
    </row>
    <row r="18" spans="1:31" s="10" customFormat="1" x14ac:dyDescent="0.2">
      <c r="A18" s="95" t="s">
        <v>177</v>
      </c>
      <c r="B18" s="8" t="s">
        <v>103</v>
      </c>
      <c r="C18" s="9" t="s">
        <v>320</v>
      </c>
      <c r="D18" s="41" t="s">
        <v>258</v>
      </c>
      <c r="E18" s="32" t="s">
        <v>417</v>
      </c>
      <c r="F18" s="94">
        <v>5000</v>
      </c>
      <c r="G18" s="82">
        <f t="shared" si="1"/>
        <v>5000</v>
      </c>
      <c r="H18" s="216">
        <v>5000</v>
      </c>
      <c r="I18" s="27"/>
      <c r="J18" s="110"/>
      <c r="K18" s="110"/>
      <c r="L18" s="110"/>
      <c r="M18" s="110"/>
      <c r="N18" s="110"/>
      <c r="O18" s="193">
        <f t="shared" ref="O18:O19" si="5">SUM(P18:AE18)</f>
        <v>0</v>
      </c>
      <c r="P18" s="27"/>
      <c r="Q18" s="27"/>
      <c r="R18" s="27"/>
      <c r="S18" s="27"/>
      <c r="T18" s="27"/>
      <c r="U18" s="27"/>
      <c r="V18" s="27"/>
      <c r="W18" s="27"/>
      <c r="X18" s="27"/>
      <c r="Y18" s="27"/>
      <c r="Z18" s="27"/>
      <c r="AA18" s="27"/>
      <c r="AB18" s="27"/>
      <c r="AC18" s="27"/>
      <c r="AD18" s="27"/>
      <c r="AE18" s="27"/>
    </row>
    <row r="19" spans="1:31" s="10" customFormat="1" x14ac:dyDescent="0.2">
      <c r="A19" s="95" t="s">
        <v>177</v>
      </c>
      <c r="B19" s="8" t="s">
        <v>103</v>
      </c>
      <c r="C19" s="9" t="s">
        <v>17</v>
      </c>
      <c r="D19" s="41" t="s">
        <v>262</v>
      </c>
      <c r="E19" s="32" t="s">
        <v>416</v>
      </c>
      <c r="F19" s="94">
        <v>7000</v>
      </c>
      <c r="G19" s="82">
        <f t="shared" si="1"/>
        <v>7000</v>
      </c>
      <c r="H19" s="216">
        <v>7000</v>
      </c>
      <c r="I19" s="27"/>
      <c r="J19" s="110"/>
      <c r="K19" s="110"/>
      <c r="L19" s="110"/>
      <c r="M19" s="110"/>
      <c r="N19" s="110"/>
      <c r="O19" s="193">
        <f t="shared" si="5"/>
        <v>0</v>
      </c>
      <c r="P19" s="27"/>
      <c r="Q19" s="27"/>
      <c r="R19" s="27"/>
      <c r="S19" s="27"/>
      <c r="T19" s="27"/>
      <c r="U19" s="27"/>
      <c r="V19" s="27"/>
      <c r="W19" s="27"/>
      <c r="X19" s="27"/>
      <c r="Y19" s="27"/>
      <c r="Z19" s="27"/>
      <c r="AA19" s="27"/>
      <c r="AB19" s="27"/>
      <c r="AC19" s="27"/>
      <c r="AD19" s="27"/>
      <c r="AE19" s="27"/>
    </row>
    <row r="20" spans="1:31" s="10" customFormat="1" x14ac:dyDescent="0.2">
      <c r="A20" s="95" t="s">
        <v>177</v>
      </c>
      <c r="B20" s="8" t="s">
        <v>103</v>
      </c>
      <c r="C20" s="9" t="s">
        <v>18</v>
      </c>
      <c r="D20" s="41" t="s">
        <v>258</v>
      </c>
      <c r="E20" s="32" t="s">
        <v>413</v>
      </c>
      <c r="F20" s="94">
        <v>65000</v>
      </c>
      <c r="G20" s="82">
        <f t="shared" si="1"/>
        <v>65000</v>
      </c>
      <c r="H20" s="216">
        <v>50000</v>
      </c>
      <c r="I20" s="27"/>
      <c r="J20" s="110">
        <v>15000</v>
      </c>
      <c r="K20" s="110"/>
      <c r="L20" s="110"/>
      <c r="M20" s="110"/>
      <c r="N20" s="110"/>
      <c r="O20" s="193">
        <f t="shared" si="2"/>
        <v>0</v>
      </c>
      <c r="P20" s="27"/>
      <c r="Q20" s="27"/>
      <c r="R20" s="27"/>
      <c r="S20" s="27"/>
      <c r="T20" s="27"/>
      <c r="U20" s="27"/>
      <c r="V20" s="27"/>
      <c r="W20" s="27"/>
      <c r="X20" s="27"/>
      <c r="Y20" s="27"/>
      <c r="Z20" s="27"/>
      <c r="AA20" s="27"/>
      <c r="AB20" s="27"/>
      <c r="AC20" s="27"/>
      <c r="AD20" s="27"/>
      <c r="AE20" s="27"/>
    </row>
    <row r="21" spans="1:31" s="10" customFormat="1" x14ac:dyDescent="0.2">
      <c r="A21" s="95" t="s">
        <v>177</v>
      </c>
      <c r="B21" s="8" t="s">
        <v>103</v>
      </c>
      <c r="C21" s="9" t="s">
        <v>321</v>
      </c>
      <c r="D21" s="41" t="s">
        <v>258</v>
      </c>
      <c r="E21" s="32" t="s">
        <v>407</v>
      </c>
      <c r="F21" s="94">
        <v>44000</v>
      </c>
      <c r="G21" s="82">
        <f t="shared" si="1"/>
        <v>44000</v>
      </c>
      <c r="H21" s="216">
        <v>44000</v>
      </c>
      <c r="I21" s="27"/>
      <c r="J21" s="110"/>
      <c r="K21" s="110"/>
      <c r="L21" s="110"/>
      <c r="M21" s="110"/>
      <c r="N21" s="110"/>
      <c r="O21" s="193">
        <f t="shared" ref="O21" si="6">SUM(P21:AE21)</f>
        <v>0</v>
      </c>
      <c r="P21" s="27"/>
      <c r="Q21" s="27"/>
      <c r="R21" s="27"/>
      <c r="S21" s="27"/>
      <c r="T21" s="27"/>
      <c r="U21" s="27"/>
      <c r="V21" s="27"/>
      <c r="W21" s="27"/>
      <c r="X21" s="27"/>
      <c r="Y21" s="27"/>
      <c r="Z21" s="27"/>
      <c r="AA21" s="27"/>
      <c r="AB21" s="27"/>
      <c r="AC21" s="27"/>
      <c r="AD21" s="27"/>
      <c r="AE21" s="27"/>
    </row>
    <row r="22" spans="1:31" s="10" customFormat="1" x14ac:dyDescent="0.2">
      <c r="A22" s="95" t="s">
        <v>177</v>
      </c>
      <c r="B22" s="8" t="s">
        <v>103</v>
      </c>
      <c r="C22" s="9" t="s">
        <v>56</v>
      </c>
      <c r="D22" s="41" t="s">
        <v>262</v>
      </c>
      <c r="E22" s="32" t="s">
        <v>408</v>
      </c>
      <c r="F22" s="94">
        <v>15000</v>
      </c>
      <c r="G22" s="82">
        <f t="shared" si="1"/>
        <v>15000</v>
      </c>
      <c r="H22" s="216">
        <v>15000</v>
      </c>
      <c r="I22" s="27"/>
      <c r="J22" s="110"/>
      <c r="K22" s="110"/>
      <c r="L22" s="110"/>
      <c r="M22" s="110"/>
      <c r="N22" s="110"/>
      <c r="O22" s="193">
        <f t="shared" ref="O22:O24" si="7">SUM(P22:AE22)</f>
        <v>0</v>
      </c>
      <c r="P22" s="27"/>
      <c r="Q22" s="27"/>
      <c r="R22" s="27"/>
      <c r="S22" s="27"/>
      <c r="T22" s="27"/>
      <c r="U22" s="27"/>
      <c r="V22" s="27"/>
      <c r="W22" s="27"/>
      <c r="X22" s="27"/>
      <c r="Y22" s="27"/>
      <c r="Z22" s="27"/>
      <c r="AA22" s="27"/>
      <c r="AB22" s="27"/>
      <c r="AC22" s="27"/>
      <c r="AD22" s="27"/>
      <c r="AE22" s="27"/>
    </row>
    <row r="23" spans="1:31" s="10" customFormat="1" x14ac:dyDescent="0.2">
      <c r="A23" s="95" t="s">
        <v>177</v>
      </c>
      <c r="B23" s="8" t="s">
        <v>103</v>
      </c>
      <c r="C23" s="9" t="s">
        <v>282</v>
      </c>
      <c r="D23" s="41" t="s">
        <v>262</v>
      </c>
      <c r="E23" s="32" t="s">
        <v>409</v>
      </c>
      <c r="F23" s="94">
        <v>10000</v>
      </c>
      <c r="G23" s="82">
        <f t="shared" si="1"/>
        <v>10000</v>
      </c>
      <c r="H23" s="216">
        <v>10000</v>
      </c>
      <c r="I23" s="27"/>
      <c r="J23" s="110"/>
      <c r="K23" s="110"/>
      <c r="L23" s="110"/>
      <c r="M23" s="110"/>
      <c r="N23" s="110"/>
      <c r="O23" s="193">
        <f t="shared" si="7"/>
        <v>0</v>
      </c>
      <c r="P23" s="27"/>
      <c r="Q23" s="27"/>
      <c r="R23" s="27"/>
      <c r="S23" s="27"/>
      <c r="T23" s="27"/>
      <c r="U23" s="27"/>
      <c r="V23" s="27"/>
      <c r="W23" s="27"/>
      <c r="X23" s="27"/>
      <c r="Y23" s="27"/>
      <c r="Z23" s="27"/>
      <c r="AA23" s="27"/>
      <c r="AB23" s="27"/>
      <c r="AC23" s="27"/>
      <c r="AD23" s="27"/>
      <c r="AE23" s="27"/>
    </row>
    <row r="24" spans="1:31" s="10" customFormat="1" x14ac:dyDescent="0.2">
      <c r="A24" s="95" t="s">
        <v>177</v>
      </c>
      <c r="B24" s="8" t="s">
        <v>103</v>
      </c>
      <c r="C24" s="9" t="s">
        <v>302</v>
      </c>
      <c r="D24" s="41" t="s">
        <v>262</v>
      </c>
      <c r="E24" s="32" t="s">
        <v>410</v>
      </c>
      <c r="F24" s="94">
        <v>50000</v>
      </c>
      <c r="G24" s="82">
        <f t="shared" si="1"/>
        <v>50000</v>
      </c>
      <c r="H24" s="216">
        <v>50000</v>
      </c>
      <c r="I24" s="27"/>
      <c r="J24" s="110"/>
      <c r="K24" s="110"/>
      <c r="L24" s="110"/>
      <c r="M24" s="110"/>
      <c r="N24" s="110"/>
      <c r="O24" s="193">
        <f t="shared" si="7"/>
        <v>0</v>
      </c>
      <c r="P24" s="27"/>
      <c r="Q24" s="27"/>
      <c r="R24" s="27"/>
      <c r="S24" s="27"/>
      <c r="T24" s="27"/>
      <c r="U24" s="27"/>
      <c r="V24" s="27"/>
      <c r="W24" s="27"/>
      <c r="X24" s="27"/>
      <c r="Y24" s="27"/>
      <c r="Z24" s="27"/>
      <c r="AA24" s="27"/>
      <c r="AB24" s="27"/>
      <c r="AC24" s="27"/>
      <c r="AD24" s="27"/>
      <c r="AE24" s="27"/>
    </row>
    <row r="25" spans="1:31" x14ac:dyDescent="0.2">
      <c r="A25" s="11" t="s">
        <v>178</v>
      </c>
      <c r="B25" s="12" t="s">
        <v>108</v>
      </c>
      <c r="C25" s="13" t="s">
        <v>56</v>
      </c>
      <c r="D25" s="42" t="s">
        <v>262</v>
      </c>
      <c r="E25" s="33" t="s">
        <v>424</v>
      </c>
      <c r="F25" s="94">
        <v>15000</v>
      </c>
      <c r="G25" s="82">
        <f t="shared" si="1"/>
        <v>0</v>
      </c>
      <c r="H25" s="216"/>
      <c r="I25" s="27"/>
      <c r="J25" s="110"/>
      <c r="K25" s="110"/>
      <c r="L25" s="110"/>
      <c r="M25" s="110"/>
      <c r="N25" s="110"/>
      <c r="O25" s="193">
        <f>SUM(P25:AE25)</f>
        <v>15000</v>
      </c>
      <c r="P25" s="27">
        <v>15000</v>
      </c>
      <c r="Q25" s="27"/>
      <c r="R25" s="27"/>
      <c r="S25" s="27"/>
      <c r="T25" s="27"/>
      <c r="U25" s="27"/>
      <c r="V25" s="27"/>
      <c r="W25" s="27"/>
      <c r="X25" s="27"/>
      <c r="Y25" s="27"/>
      <c r="Z25" s="27"/>
      <c r="AA25" s="27"/>
      <c r="AB25" s="27"/>
      <c r="AC25" s="27"/>
      <c r="AD25" s="27"/>
      <c r="AE25" s="27"/>
    </row>
    <row r="26" spans="1:31" x14ac:dyDescent="0.2">
      <c r="A26" s="11" t="s">
        <v>178</v>
      </c>
      <c r="B26" s="12" t="s">
        <v>108</v>
      </c>
      <c r="C26" s="13" t="s">
        <v>30</v>
      </c>
      <c r="D26" s="42" t="s">
        <v>258</v>
      </c>
      <c r="E26" s="33" t="s">
        <v>414</v>
      </c>
      <c r="F26" s="94">
        <v>50000</v>
      </c>
      <c r="G26" s="82">
        <f t="shared" si="1"/>
        <v>0</v>
      </c>
      <c r="H26" s="216"/>
      <c r="I26" s="27"/>
      <c r="J26" s="110"/>
      <c r="K26" s="110"/>
      <c r="L26" s="110"/>
      <c r="M26" s="110"/>
      <c r="N26" s="110"/>
      <c r="O26" s="193">
        <f t="shared" si="2"/>
        <v>50000</v>
      </c>
      <c r="P26" s="27">
        <v>50000</v>
      </c>
      <c r="Q26" s="27"/>
      <c r="R26" s="27"/>
      <c r="S26" s="27"/>
      <c r="T26" s="27"/>
      <c r="U26" s="27"/>
      <c r="V26" s="27"/>
      <c r="W26" s="27"/>
      <c r="X26" s="27"/>
      <c r="Y26" s="27"/>
      <c r="Z26" s="27"/>
      <c r="AA26" s="27"/>
      <c r="AB26" s="27"/>
      <c r="AC26" s="27"/>
      <c r="AD26" s="27"/>
      <c r="AE26" s="27"/>
    </row>
    <row r="27" spans="1:31" x14ac:dyDescent="0.2">
      <c r="A27" s="11" t="s">
        <v>178</v>
      </c>
      <c r="B27" s="12" t="s">
        <v>108</v>
      </c>
      <c r="C27" s="13" t="s">
        <v>3</v>
      </c>
      <c r="D27" s="42" t="s">
        <v>258</v>
      </c>
      <c r="E27" s="33" t="s">
        <v>425</v>
      </c>
      <c r="F27" s="94">
        <v>15000</v>
      </c>
      <c r="G27" s="82">
        <f t="shared" si="1"/>
        <v>0</v>
      </c>
      <c r="H27" s="216"/>
      <c r="I27" s="27"/>
      <c r="J27" s="110"/>
      <c r="K27" s="110"/>
      <c r="L27" s="110"/>
      <c r="M27" s="110"/>
      <c r="N27" s="110"/>
      <c r="O27" s="193">
        <f t="shared" si="2"/>
        <v>15000</v>
      </c>
      <c r="P27" s="27">
        <v>15000</v>
      </c>
      <c r="Q27" s="27"/>
      <c r="R27" s="27"/>
      <c r="S27" s="27"/>
      <c r="T27" s="38"/>
      <c r="U27" s="27"/>
      <c r="V27" s="27"/>
      <c r="W27" s="27"/>
      <c r="X27" s="27"/>
      <c r="Y27" s="27"/>
      <c r="Z27" s="27"/>
      <c r="AA27" s="27"/>
      <c r="AB27" s="27"/>
      <c r="AC27" s="27"/>
      <c r="AD27" s="27"/>
      <c r="AE27" s="27"/>
    </row>
    <row r="28" spans="1:31" x14ac:dyDescent="0.2">
      <c r="A28" s="11" t="s">
        <v>178</v>
      </c>
      <c r="B28" s="12" t="s">
        <v>75</v>
      </c>
      <c r="C28" s="13" t="s">
        <v>18</v>
      </c>
      <c r="D28" s="42" t="s">
        <v>258</v>
      </c>
      <c r="E28" s="33" t="s">
        <v>426</v>
      </c>
      <c r="F28" s="94">
        <v>75000</v>
      </c>
      <c r="G28" s="82">
        <f t="shared" si="1"/>
        <v>25000</v>
      </c>
      <c r="H28" s="216"/>
      <c r="I28" s="27">
        <v>25000</v>
      </c>
      <c r="J28" s="110"/>
      <c r="K28" s="110"/>
      <c r="L28" s="110"/>
      <c r="M28" s="110"/>
      <c r="N28" s="110"/>
      <c r="O28" s="193">
        <f t="shared" ref="O28" si="8">SUM(P28:AE28)</f>
        <v>50000</v>
      </c>
      <c r="P28" s="27">
        <v>50000</v>
      </c>
      <c r="Q28" s="27"/>
      <c r="R28" s="27"/>
      <c r="S28" s="27"/>
      <c r="T28" s="27"/>
      <c r="U28" s="27"/>
      <c r="V28" s="27"/>
      <c r="W28" s="27"/>
      <c r="X28" s="27"/>
      <c r="Y28" s="27"/>
      <c r="Z28" s="27"/>
      <c r="AA28" s="27"/>
      <c r="AB28" s="27"/>
      <c r="AC28" s="27"/>
      <c r="AD28" s="27"/>
      <c r="AE28" s="27"/>
    </row>
    <row r="29" spans="1:31" x14ac:dyDescent="0.2">
      <c r="A29" s="11" t="s">
        <v>178</v>
      </c>
      <c r="B29" s="12" t="s">
        <v>75</v>
      </c>
      <c r="C29" s="13" t="s">
        <v>33</v>
      </c>
      <c r="D29" s="42" t="s">
        <v>258</v>
      </c>
      <c r="E29" s="33" t="s">
        <v>427</v>
      </c>
      <c r="F29" s="94">
        <v>95000</v>
      </c>
      <c r="G29" s="82">
        <f t="shared" si="1"/>
        <v>35000</v>
      </c>
      <c r="H29" s="216"/>
      <c r="I29" s="27">
        <v>35000</v>
      </c>
      <c r="J29" s="110"/>
      <c r="K29" s="110"/>
      <c r="L29" s="110"/>
      <c r="M29" s="110"/>
      <c r="N29" s="110"/>
      <c r="O29" s="193">
        <f>SUM(P29:AE29)</f>
        <v>60000</v>
      </c>
      <c r="P29" s="27">
        <v>60000</v>
      </c>
      <c r="Q29" s="27"/>
      <c r="R29" s="27"/>
      <c r="S29" s="27"/>
      <c r="T29" s="27"/>
      <c r="U29" s="27"/>
      <c r="V29" s="27"/>
      <c r="W29" s="27"/>
      <c r="X29" s="27"/>
      <c r="Y29" s="27"/>
      <c r="Z29" s="27"/>
      <c r="AA29" s="27"/>
      <c r="AB29" s="27"/>
      <c r="AC29" s="27"/>
      <c r="AD29" s="27"/>
      <c r="AE29" s="27"/>
    </row>
    <row r="30" spans="1:31" x14ac:dyDescent="0.2">
      <c r="A30" s="11" t="s">
        <v>178</v>
      </c>
      <c r="B30" s="12" t="s">
        <v>75</v>
      </c>
      <c r="C30" s="13" t="s">
        <v>11</v>
      </c>
      <c r="D30" s="42" t="s">
        <v>258</v>
      </c>
      <c r="E30" s="33" t="s">
        <v>411</v>
      </c>
      <c r="F30" s="94">
        <v>5000</v>
      </c>
      <c r="G30" s="82">
        <f t="shared" si="1"/>
        <v>5000</v>
      </c>
      <c r="H30" s="216">
        <v>5000</v>
      </c>
      <c r="I30" s="27"/>
      <c r="J30" s="110"/>
      <c r="K30" s="110"/>
      <c r="L30" s="110"/>
      <c r="M30" s="110"/>
      <c r="N30" s="110"/>
      <c r="O30" s="193">
        <f t="shared" si="2"/>
        <v>0</v>
      </c>
      <c r="P30" s="27"/>
      <c r="Q30" s="27"/>
      <c r="R30" s="27"/>
      <c r="S30" s="27"/>
      <c r="T30" s="27"/>
      <c r="U30" s="27"/>
      <c r="V30" s="27"/>
      <c r="W30" s="27"/>
      <c r="X30" s="27"/>
      <c r="Y30" s="27"/>
      <c r="Z30" s="27"/>
      <c r="AA30" s="27"/>
      <c r="AB30" s="27"/>
      <c r="AC30" s="27"/>
      <c r="AD30" s="27"/>
      <c r="AE30" s="27"/>
    </row>
    <row r="31" spans="1:31" x14ac:dyDescent="0.2">
      <c r="A31" s="11" t="s">
        <v>178</v>
      </c>
      <c r="B31" s="12" t="s">
        <v>75</v>
      </c>
      <c r="C31" s="13" t="s">
        <v>4</v>
      </c>
      <c r="D31" s="42" t="s">
        <v>258</v>
      </c>
      <c r="E31" s="33" t="s">
        <v>412</v>
      </c>
      <c r="F31" s="94">
        <v>100000</v>
      </c>
      <c r="G31" s="82">
        <f>F31-O31</f>
        <v>100000</v>
      </c>
      <c r="H31" s="216">
        <v>25000</v>
      </c>
      <c r="I31" s="27">
        <v>75000</v>
      </c>
      <c r="J31" s="110"/>
      <c r="K31" s="110"/>
      <c r="L31" s="110"/>
      <c r="M31" s="110"/>
      <c r="N31" s="110"/>
      <c r="O31" s="193">
        <f t="shared" si="2"/>
        <v>0</v>
      </c>
      <c r="P31" s="27"/>
      <c r="Q31" s="27"/>
      <c r="R31" s="27"/>
      <c r="S31" s="27"/>
      <c r="T31" s="27"/>
      <c r="U31" s="27"/>
      <c r="V31" s="27"/>
      <c r="W31" s="27"/>
      <c r="X31" s="27"/>
      <c r="Y31" s="27"/>
      <c r="Z31" s="27"/>
      <c r="AA31" s="27"/>
      <c r="AB31" s="27"/>
      <c r="AC31" s="27"/>
      <c r="AD31" s="27"/>
      <c r="AE31" s="27"/>
    </row>
    <row r="32" spans="1:31" x14ac:dyDescent="0.2">
      <c r="A32" s="11" t="s">
        <v>178</v>
      </c>
      <c r="B32" s="12" t="s">
        <v>75</v>
      </c>
      <c r="C32" s="13" t="s">
        <v>38</v>
      </c>
      <c r="D32" s="42" t="s">
        <v>262</v>
      </c>
      <c r="E32" s="33" t="s">
        <v>415</v>
      </c>
      <c r="F32" s="94">
        <v>15000</v>
      </c>
      <c r="G32" s="82">
        <f t="shared" si="1"/>
        <v>15000</v>
      </c>
      <c r="H32" s="216"/>
      <c r="I32" s="27">
        <v>15000</v>
      </c>
      <c r="J32" s="110"/>
      <c r="K32" s="110"/>
      <c r="L32" s="110"/>
      <c r="M32" s="110"/>
      <c r="N32" s="110"/>
      <c r="O32" s="193">
        <f t="shared" si="2"/>
        <v>0</v>
      </c>
      <c r="P32" s="27"/>
      <c r="Q32" s="27"/>
      <c r="R32" s="27"/>
      <c r="S32" s="27"/>
      <c r="T32" s="27"/>
      <c r="U32" s="27"/>
      <c r="V32" s="27"/>
      <c r="W32" s="27"/>
      <c r="X32" s="27"/>
      <c r="Y32" s="27"/>
      <c r="Z32" s="27"/>
      <c r="AA32" s="27"/>
      <c r="AB32" s="27"/>
      <c r="AC32" s="27"/>
      <c r="AD32" s="27"/>
      <c r="AE32" s="27"/>
    </row>
    <row r="33" spans="1:31" x14ac:dyDescent="0.2">
      <c r="A33" s="11" t="s">
        <v>178</v>
      </c>
      <c r="B33" s="12" t="s">
        <v>75</v>
      </c>
      <c r="C33" s="13" t="s">
        <v>282</v>
      </c>
      <c r="D33" s="42" t="s">
        <v>262</v>
      </c>
      <c r="E33" s="33" t="s">
        <v>409</v>
      </c>
      <c r="F33" s="94">
        <v>10000</v>
      </c>
      <c r="G33" s="82">
        <f t="shared" si="1"/>
        <v>10000</v>
      </c>
      <c r="H33" s="216">
        <v>10000</v>
      </c>
      <c r="I33" s="27"/>
      <c r="J33" s="110"/>
      <c r="K33" s="110"/>
      <c r="L33" s="110"/>
      <c r="M33" s="110"/>
      <c r="N33" s="110"/>
      <c r="O33" s="193">
        <f t="shared" ref="O33" si="9">SUM(P33:AE33)</f>
        <v>0</v>
      </c>
      <c r="P33" s="27"/>
      <c r="Q33" s="27"/>
      <c r="R33" s="27"/>
      <c r="S33" s="27"/>
      <c r="T33" s="27"/>
      <c r="U33" s="27"/>
      <c r="V33" s="27"/>
      <c r="W33" s="27"/>
      <c r="X33" s="27"/>
      <c r="Y33" s="27"/>
      <c r="Z33" s="27"/>
      <c r="AA33" s="27"/>
      <c r="AB33" s="27"/>
      <c r="AC33" s="27"/>
      <c r="AD33" s="27"/>
      <c r="AE33" s="27"/>
    </row>
    <row r="34" spans="1:31" x14ac:dyDescent="0.2">
      <c r="A34" s="11" t="s">
        <v>178</v>
      </c>
      <c r="B34" s="12" t="s">
        <v>75</v>
      </c>
      <c r="C34" s="13" t="s">
        <v>1</v>
      </c>
      <c r="D34" s="42" t="s">
        <v>262</v>
      </c>
      <c r="E34" s="33" t="s">
        <v>410</v>
      </c>
      <c r="F34" s="94">
        <v>25000</v>
      </c>
      <c r="G34" s="82">
        <f t="shared" si="1"/>
        <v>15000</v>
      </c>
      <c r="H34" s="216">
        <v>0</v>
      </c>
      <c r="I34" s="27"/>
      <c r="J34" s="110">
        <v>15000</v>
      </c>
      <c r="K34" s="110"/>
      <c r="L34" s="110"/>
      <c r="M34" s="110"/>
      <c r="N34" s="110"/>
      <c r="O34" s="193">
        <f t="shared" si="2"/>
        <v>10000</v>
      </c>
      <c r="P34" s="27">
        <v>10000</v>
      </c>
      <c r="Q34" s="27"/>
      <c r="R34" s="27"/>
      <c r="S34" s="27"/>
      <c r="T34" s="27"/>
      <c r="U34" s="27"/>
      <c r="V34" s="27"/>
      <c r="W34" s="27"/>
      <c r="X34" s="27"/>
      <c r="Y34" s="27"/>
      <c r="Z34" s="27"/>
      <c r="AA34" s="27"/>
      <c r="AB34" s="27"/>
      <c r="AC34" s="27"/>
      <c r="AD34" s="27"/>
      <c r="AE34" s="27"/>
    </row>
    <row r="35" spans="1:31" x14ac:dyDescent="0.2">
      <c r="A35" s="11" t="s">
        <v>178</v>
      </c>
      <c r="B35" s="12" t="s">
        <v>75</v>
      </c>
      <c r="C35" s="13" t="s">
        <v>5</v>
      </c>
      <c r="D35" s="42" t="s">
        <v>258</v>
      </c>
      <c r="E35" s="33" t="s">
        <v>432</v>
      </c>
      <c r="F35" s="94">
        <f>SUM(I35:P35)</f>
        <v>120000</v>
      </c>
      <c r="G35" s="82">
        <f>F35-O35</f>
        <v>120000</v>
      </c>
      <c r="H35" s="216"/>
      <c r="I35" s="27"/>
      <c r="J35" s="110"/>
      <c r="K35" s="110"/>
      <c r="L35" s="110">
        <v>120000</v>
      </c>
      <c r="M35" s="110"/>
      <c r="N35" s="110"/>
      <c r="O35" s="193">
        <f t="shared" si="2"/>
        <v>0</v>
      </c>
      <c r="P35" s="27"/>
      <c r="Q35" s="27"/>
      <c r="R35" s="27"/>
      <c r="S35" s="27"/>
      <c r="T35" s="27"/>
      <c r="U35" s="27"/>
      <c r="V35" s="27"/>
      <c r="W35" s="27"/>
      <c r="X35" s="27"/>
      <c r="Y35" s="27"/>
      <c r="Z35" s="27"/>
      <c r="AA35" s="27"/>
      <c r="AB35" s="27"/>
      <c r="AC35" s="27"/>
      <c r="AD35" s="27"/>
      <c r="AE35" s="27"/>
    </row>
    <row r="36" spans="1:31" x14ac:dyDescent="0.2">
      <c r="A36" s="11" t="s">
        <v>178</v>
      </c>
      <c r="B36" s="12" t="s">
        <v>75</v>
      </c>
      <c r="C36" s="13" t="s">
        <v>11</v>
      </c>
      <c r="D36" s="42" t="s">
        <v>258</v>
      </c>
      <c r="E36" s="33" t="s">
        <v>433</v>
      </c>
      <c r="F36" s="94">
        <f t="shared" ref="F36:F58" si="10">SUM(I36:P36)</f>
        <v>10000</v>
      </c>
      <c r="G36" s="82">
        <f t="shared" ref="G36:G58" si="11">F36-O36</f>
        <v>10000</v>
      </c>
      <c r="H36" s="216"/>
      <c r="I36" s="27"/>
      <c r="J36" s="110"/>
      <c r="K36" s="110"/>
      <c r="L36" s="110">
        <v>10000</v>
      </c>
      <c r="M36" s="110"/>
      <c r="N36" s="110"/>
      <c r="O36" s="193">
        <f t="shared" si="2"/>
        <v>0</v>
      </c>
      <c r="P36" s="27"/>
      <c r="Q36" s="27"/>
      <c r="R36" s="27"/>
      <c r="S36" s="27"/>
      <c r="T36" s="27"/>
      <c r="U36" s="27"/>
      <c r="V36" s="27"/>
      <c r="W36" s="27"/>
      <c r="X36" s="27"/>
      <c r="Y36" s="27"/>
      <c r="Z36" s="27"/>
      <c r="AA36" s="27"/>
      <c r="AB36" s="27"/>
      <c r="AC36" s="27"/>
      <c r="AD36" s="27"/>
      <c r="AE36" s="27"/>
    </row>
    <row r="37" spans="1:31" x14ac:dyDescent="0.2">
      <c r="A37" s="11" t="s">
        <v>178</v>
      </c>
      <c r="B37" s="12" t="s">
        <v>315</v>
      </c>
      <c r="C37" s="13" t="s">
        <v>70</v>
      </c>
      <c r="D37" s="42" t="s">
        <v>258</v>
      </c>
      <c r="E37" s="33" t="s">
        <v>434</v>
      </c>
      <c r="F37" s="94">
        <f t="shared" si="10"/>
        <v>50000</v>
      </c>
      <c r="G37" s="82">
        <f t="shared" si="11"/>
        <v>50000</v>
      </c>
      <c r="H37" s="216"/>
      <c r="I37" s="27"/>
      <c r="J37" s="110"/>
      <c r="K37" s="110"/>
      <c r="L37" s="110">
        <v>50000</v>
      </c>
      <c r="M37" s="110"/>
      <c r="N37" s="110"/>
      <c r="O37" s="193">
        <f t="shared" si="2"/>
        <v>0</v>
      </c>
      <c r="P37" s="27"/>
      <c r="Q37" s="27"/>
      <c r="R37" s="27"/>
      <c r="S37" s="27"/>
      <c r="T37" s="27"/>
      <c r="U37" s="27"/>
      <c r="V37" s="27"/>
      <c r="W37" s="27"/>
      <c r="X37" s="27"/>
      <c r="Y37" s="27"/>
      <c r="Z37" s="27"/>
      <c r="AA37" s="27"/>
      <c r="AB37" s="27"/>
      <c r="AC37" s="27"/>
      <c r="AD37" s="27"/>
      <c r="AE37" s="27"/>
    </row>
    <row r="38" spans="1:31" x14ac:dyDescent="0.2">
      <c r="A38" s="11" t="s">
        <v>178</v>
      </c>
      <c r="B38" s="12" t="s">
        <v>315</v>
      </c>
      <c r="C38" s="13" t="s">
        <v>140</v>
      </c>
      <c r="D38" s="42" t="s">
        <v>258</v>
      </c>
      <c r="E38" s="33" t="s">
        <v>434</v>
      </c>
      <c r="F38" s="94">
        <f t="shared" si="10"/>
        <v>10000</v>
      </c>
      <c r="G38" s="82">
        <f t="shared" si="11"/>
        <v>10000</v>
      </c>
      <c r="H38" s="216"/>
      <c r="I38" s="27"/>
      <c r="J38" s="110"/>
      <c r="K38" s="110"/>
      <c r="L38" s="110">
        <v>10000</v>
      </c>
      <c r="M38" s="110"/>
      <c r="N38" s="110"/>
      <c r="O38" s="193">
        <f t="shared" si="2"/>
        <v>0</v>
      </c>
      <c r="P38" s="27"/>
      <c r="Q38" s="27"/>
      <c r="R38" s="27"/>
      <c r="S38" s="27"/>
      <c r="T38" s="27"/>
      <c r="U38" s="27"/>
      <c r="V38" s="27"/>
      <c r="W38" s="27"/>
      <c r="X38" s="27"/>
      <c r="Y38" s="27"/>
      <c r="Z38" s="27"/>
      <c r="AA38" s="27"/>
      <c r="AB38" s="27"/>
      <c r="AC38" s="27"/>
      <c r="AD38" s="27"/>
      <c r="AE38" s="27"/>
    </row>
    <row r="39" spans="1:31" x14ac:dyDescent="0.2">
      <c r="A39" s="11" t="s">
        <v>178</v>
      </c>
      <c r="B39" s="12" t="s">
        <v>315</v>
      </c>
      <c r="C39" s="13" t="s">
        <v>32</v>
      </c>
      <c r="D39" s="42" t="s">
        <v>258</v>
      </c>
      <c r="E39" s="33" t="s">
        <v>434</v>
      </c>
      <c r="F39" s="94">
        <f t="shared" si="10"/>
        <v>10000</v>
      </c>
      <c r="G39" s="82">
        <f t="shared" si="11"/>
        <v>10000</v>
      </c>
      <c r="H39" s="216"/>
      <c r="I39" s="27"/>
      <c r="J39" s="110"/>
      <c r="K39" s="110"/>
      <c r="L39" s="110">
        <v>10000</v>
      </c>
      <c r="M39" s="110"/>
      <c r="N39" s="110"/>
      <c r="O39" s="193">
        <f t="shared" si="2"/>
        <v>0</v>
      </c>
      <c r="P39" s="27"/>
      <c r="Q39" s="27"/>
      <c r="R39" s="27"/>
      <c r="S39" s="27"/>
      <c r="T39" s="27"/>
      <c r="U39" s="27"/>
      <c r="V39" s="27"/>
      <c r="W39" s="27"/>
      <c r="X39" s="27"/>
      <c r="Y39" s="27"/>
      <c r="Z39" s="27"/>
      <c r="AA39" s="27"/>
      <c r="AB39" s="27"/>
      <c r="AC39" s="27"/>
      <c r="AD39" s="27"/>
      <c r="AE39" s="27"/>
    </row>
    <row r="40" spans="1:31" x14ac:dyDescent="0.2">
      <c r="A40" s="11" t="s">
        <v>178</v>
      </c>
      <c r="B40" s="12"/>
      <c r="C40" s="13"/>
      <c r="D40" s="42"/>
      <c r="E40" s="33"/>
      <c r="F40" s="94">
        <f t="shared" si="10"/>
        <v>0</v>
      </c>
      <c r="G40" s="82">
        <f t="shared" si="11"/>
        <v>0</v>
      </c>
      <c r="H40" s="216"/>
      <c r="I40" s="27"/>
      <c r="J40" s="110"/>
      <c r="K40" s="110"/>
      <c r="L40" s="110"/>
      <c r="M40" s="110"/>
      <c r="N40" s="110"/>
      <c r="O40" s="193">
        <f t="shared" si="2"/>
        <v>0</v>
      </c>
      <c r="P40" s="27"/>
      <c r="Q40" s="27"/>
      <c r="R40" s="27"/>
      <c r="S40" s="27"/>
      <c r="T40" s="27"/>
      <c r="U40" s="27"/>
      <c r="V40" s="27"/>
      <c r="W40" s="27"/>
      <c r="X40" s="27"/>
      <c r="Y40" s="27"/>
      <c r="Z40" s="27"/>
      <c r="AA40" s="27"/>
      <c r="AB40" s="27"/>
      <c r="AC40" s="27"/>
      <c r="AD40" s="27"/>
      <c r="AE40" s="27"/>
    </row>
    <row r="41" spans="1:31" x14ac:dyDescent="0.2">
      <c r="A41" s="11" t="s">
        <v>178</v>
      </c>
      <c r="B41" s="12"/>
      <c r="C41" s="13"/>
      <c r="D41" s="42"/>
      <c r="E41" s="33"/>
      <c r="F41" s="94">
        <f t="shared" si="10"/>
        <v>0</v>
      </c>
      <c r="G41" s="82">
        <f t="shared" si="11"/>
        <v>0</v>
      </c>
      <c r="H41" s="216"/>
      <c r="I41" s="27"/>
      <c r="J41" s="110"/>
      <c r="K41" s="110"/>
      <c r="L41" s="110"/>
      <c r="M41" s="110"/>
      <c r="N41" s="110"/>
      <c r="O41" s="193">
        <f t="shared" si="2"/>
        <v>0</v>
      </c>
      <c r="P41" s="27"/>
      <c r="Q41" s="27"/>
      <c r="R41" s="27"/>
      <c r="S41" s="27"/>
      <c r="T41" s="27"/>
      <c r="U41" s="27"/>
      <c r="V41" s="27"/>
      <c r="W41" s="27"/>
      <c r="X41" s="27"/>
      <c r="Y41" s="27"/>
      <c r="Z41" s="27"/>
      <c r="AA41" s="27"/>
      <c r="AB41" s="27"/>
      <c r="AC41" s="27"/>
      <c r="AD41" s="27"/>
      <c r="AE41" s="27"/>
    </row>
    <row r="42" spans="1:31" x14ac:dyDescent="0.2">
      <c r="A42" s="11" t="s">
        <v>178</v>
      </c>
      <c r="B42" s="12"/>
      <c r="C42" s="13"/>
      <c r="D42" s="42"/>
      <c r="E42" s="33"/>
      <c r="F42" s="94">
        <f t="shared" si="10"/>
        <v>0</v>
      </c>
      <c r="G42" s="82">
        <f t="shared" si="11"/>
        <v>0</v>
      </c>
      <c r="H42" s="216"/>
      <c r="I42" s="27"/>
      <c r="J42" s="110"/>
      <c r="K42" s="110"/>
      <c r="L42" s="110"/>
      <c r="M42" s="110"/>
      <c r="N42" s="110"/>
      <c r="O42" s="193">
        <f t="shared" si="2"/>
        <v>0</v>
      </c>
      <c r="P42" s="27"/>
      <c r="Q42" s="27"/>
      <c r="R42" s="27"/>
      <c r="S42" s="27"/>
      <c r="T42" s="27"/>
      <c r="U42" s="27"/>
      <c r="V42" s="27"/>
      <c r="W42" s="27"/>
      <c r="X42" s="27"/>
      <c r="Y42" s="27"/>
      <c r="Z42" s="27"/>
      <c r="AA42" s="27"/>
      <c r="AB42" s="27"/>
      <c r="AC42" s="27"/>
      <c r="AD42" s="27"/>
      <c r="AE42" s="27"/>
    </row>
    <row r="43" spans="1:31" x14ac:dyDescent="0.2">
      <c r="A43" s="14" t="s">
        <v>327</v>
      </c>
      <c r="B43" s="15" t="s">
        <v>107</v>
      </c>
      <c r="C43" s="16" t="s">
        <v>29</v>
      </c>
      <c r="D43" s="43" t="s">
        <v>258</v>
      </c>
      <c r="E43" s="31" t="s">
        <v>435</v>
      </c>
      <c r="F43" s="94">
        <f t="shared" si="10"/>
        <v>2000000</v>
      </c>
      <c r="G43" s="82">
        <f t="shared" si="11"/>
        <v>2000000</v>
      </c>
      <c r="H43" s="216"/>
      <c r="I43" s="27"/>
      <c r="J43" s="110"/>
      <c r="K43" s="110"/>
      <c r="L43" s="110"/>
      <c r="M43" s="110">
        <v>500000</v>
      </c>
      <c r="N43" s="110">
        <v>1500000</v>
      </c>
      <c r="O43" s="193">
        <f t="shared" si="2"/>
        <v>0</v>
      </c>
      <c r="P43" s="27"/>
      <c r="Q43" s="27"/>
      <c r="R43" s="27"/>
      <c r="S43" s="27"/>
      <c r="T43" s="27"/>
      <c r="U43" s="27"/>
      <c r="V43" s="27"/>
      <c r="W43" s="27"/>
      <c r="X43" s="27"/>
      <c r="Y43" s="27"/>
      <c r="Z43" s="27"/>
      <c r="AA43" s="27"/>
      <c r="AB43" s="27"/>
      <c r="AC43" s="27"/>
      <c r="AD43" s="27"/>
      <c r="AE43" s="27"/>
    </row>
    <row r="44" spans="1:31" x14ac:dyDescent="0.2">
      <c r="A44" s="14" t="s">
        <v>327</v>
      </c>
      <c r="B44" s="15" t="s">
        <v>107</v>
      </c>
      <c r="C44" s="16" t="s">
        <v>0</v>
      </c>
      <c r="D44" s="43" t="s">
        <v>258</v>
      </c>
      <c r="E44" s="31" t="s">
        <v>436</v>
      </c>
      <c r="F44" s="94">
        <f t="shared" si="10"/>
        <v>45000</v>
      </c>
      <c r="G44" s="82">
        <f t="shared" si="11"/>
        <v>45000</v>
      </c>
      <c r="H44" s="216"/>
      <c r="I44" s="27"/>
      <c r="J44" s="110"/>
      <c r="K44" s="110"/>
      <c r="L44" s="110"/>
      <c r="M44" s="110">
        <v>25000</v>
      </c>
      <c r="N44" s="110">
        <v>20000</v>
      </c>
      <c r="O44" s="193">
        <f t="shared" si="2"/>
        <v>0</v>
      </c>
      <c r="P44" s="27"/>
      <c r="Q44" s="27"/>
      <c r="R44" s="27"/>
      <c r="S44" s="27"/>
      <c r="T44" s="27"/>
      <c r="U44" s="27"/>
      <c r="V44" s="27"/>
      <c r="W44" s="27"/>
      <c r="X44" s="27"/>
      <c r="Y44" s="27"/>
      <c r="Z44" s="27"/>
      <c r="AA44" s="27"/>
      <c r="AB44" s="27"/>
      <c r="AC44" s="27"/>
      <c r="AD44" s="27"/>
      <c r="AE44" s="27"/>
    </row>
    <row r="45" spans="1:31" x14ac:dyDescent="0.2">
      <c r="A45" s="14" t="s">
        <v>327</v>
      </c>
      <c r="B45" s="15" t="s">
        <v>107</v>
      </c>
      <c r="C45" s="16" t="s">
        <v>310</v>
      </c>
      <c r="D45" s="43" t="s">
        <v>258</v>
      </c>
      <c r="E45" s="31" t="s">
        <v>437</v>
      </c>
      <c r="F45" s="94">
        <f t="shared" si="10"/>
        <v>550000</v>
      </c>
      <c r="G45" s="82">
        <f t="shared" si="11"/>
        <v>550000</v>
      </c>
      <c r="H45" s="216"/>
      <c r="I45" s="27"/>
      <c r="J45" s="110"/>
      <c r="K45" s="110"/>
      <c r="L45" s="110"/>
      <c r="M45" s="110">
        <v>450000</v>
      </c>
      <c r="N45" s="110">
        <v>100000</v>
      </c>
      <c r="O45" s="193">
        <f t="shared" si="2"/>
        <v>0</v>
      </c>
      <c r="P45" s="27"/>
      <c r="Q45" s="27"/>
      <c r="R45" s="27"/>
      <c r="S45" s="27"/>
      <c r="T45" s="27"/>
      <c r="U45" s="27"/>
      <c r="V45" s="27"/>
      <c r="W45" s="27"/>
      <c r="X45" s="27"/>
      <c r="Y45" s="27"/>
      <c r="Z45" s="27"/>
      <c r="AA45" s="27"/>
      <c r="AB45" s="27"/>
      <c r="AC45" s="27"/>
      <c r="AD45" s="27"/>
      <c r="AE45" s="27"/>
    </row>
    <row r="46" spans="1:31" x14ac:dyDescent="0.2">
      <c r="A46" s="14" t="s">
        <v>327</v>
      </c>
      <c r="B46" s="15" t="s">
        <v>107</v>
      </c>
      <c r="C46" s="16" t="s">
        <v>362</v>
      </c>
      <c r="D46" s="43" t="s">
        <v>262</v>
      </c>
      <c r="E46" s="31" t="s">
        <v>438</v>
      </c>
      <c r="F46" s="94">
        <f t="shared" si="10"/>
        <v>75000</v>
      </c>
      <c r="G46" s="82">
        <f t="shared" si="11"/>
        <v>75000</v>
      </c>
      <c r="H46" s="216"/>
      <c r="I46" s="27"/>
      <c r="J46" s="110"/>
      <c r="K46" s="110"/>
      <c r="L46" s="110"/>
      <c r="M46" s="110">
        <v>25000</v>
      </c>
      <c r="N46" s="110">
        <v>50000</v>
      </c>
      <c r="O46" s="193">
        <f t="shared" si="2"/>
        <v>0</v>
      </c>
      <c r="P46" s="27"/>
      <c r="Q46" s="27"/>
      <c r="R46" s="27"/>
      <c r="S46" s="27"/>
      <c r="T46" s="27"/>
      <c r="U46" s="27"/>
      <c r="V46" s="27"/>
      <c r="W46" s="27"/>
      <c r="X46" s="27"/>
      <c r="Y46" s="27"/>
      <c r="Z46" s="27"/>
      <c r="AA46" s="27"/>
      <c r="AB46" s="27"/>
      <c r="AC46" s="27"/>
      <c r="AD46" s="27"/>
      <c r="AE46" s="27"/>
    </row>
    <row r="47" spans="1:31" x14ac:dyDescent="0.2">
      <c r="A47" s="14" t="s">
        <v>327</v>
      </c>
      <c r="B47" s="15"/>
      <c r="C47" s="16"/>
      <c r="D47" s="43"/>
      <c r="E47" s="31"/>
      <c r="F47" s="94">
        <f t="shared" si="10"/>
        <v>0</v>
      </c>
      <c r="G47" s="82">
        <f t="shared" si="11"/>
        <v>0</v>
      </c>
      <c r="H47" s="216"/>
      <c r="I47" s="27"/>
      <c r="J47" s="110"/>
      <c r="K47" s="110"/>
      <c r="L47" s="110"/>
      <c r="M47" s="110"/>
      <c r="N47" s="110"/>
      <c r="O47" s="193">
        <f t="shared" si="2"/>
        <v>0</v>
      </c>
      <c r="P47" s="27"/>
      <c r="Q47" s="27"/>
      <c r="R47" s="27"/>
      <c r="S47" s="27"/>
      <c r="T47" s="27"/>
      <c r="U47" s="27"/>
      <c r="V47" s="27"/>
      <c r="W47" s="27"/>
      <c r="X47" s="27"/>
      <c r="Y47" s="27"/>
      <c r="Z47" s="27"/>
      <c r="AA47" s="37"/>
      <c r="AB47" s="37"/>
      <c r="AC47" s="37"/>
      <c r="AD47" s="37"/>
      <c r="AE47" s="37"/>
    </row>
    <row r="48" spans="1:31" x14ac:dyDescent="0.2">
      <c r="A48" s="14" t="s">
        <v>327</v>
      </c>
      <c r="B48" s="15"/>
      <c r="C48" s="16"/>
      <c r="D48" s="43"/>
      <c r="E48" s="31"/>
      <c r="F48" s="94">
        <f t="shared" si="10"/>
        <v>0</v>
      </c>
      <c r="G48" s="82">
        <f t="shared" si="11"/>
        <v>0</v>
      </c>
      <c r="H48" s="216"/>
      <c r="I48" s="27"/>
      <c r="J48" s="110"/>
      <c r="K48" s="110"/>
      <c r="L48" s="110"/>
      <c r="M48" s="110"/>
      <c r="N48" s="110"/>
      <c r="O48" s="193">
        <f t="shared" ref="O48" si="12">SUM(P48:AE48)</f>
        <v>0</v>
      </c>
      <c r="P48" s="27"/>
      <c r="Q48" s="27"/>
      <c r="R48" s="27"/>
      <c r="S48" s="27"/>
      <c r="T48" s="27"/>
      <c r="U48" s="27"/>
      <c r="V48" s="27"/>
      <c r="W48" s="27"/>
      <c r="X48" s="27"/>
      <c r="Y48" s="27"/>
      <c r="Z48" s="27"/>
      <c r="AA48" s="27"/>
      <c r="AB48" s="27"/>
      <c r="AC48" s="27"/>
      <c r="AD48" s="27"/>
      <c r="AE48" s="27"/>
    </row>
    <row r="49" spans="1:31" x14ac:dyDescent="0.2">
      <c r="A49" s="14" t="s">
        <v>327</v>
      </c>
      <c r="B49" s="15"/>
      <c r="C49" s="16"/>
      <c r="D49" s="43"/>
      <c r="E49" s="31"/>
      <c r="F49" s="94">
        <f t="shared" si="10"/>
        <v>0</v>
      </c>
      <c r="G49" s="82">
        <f t="shared" si="11"/>
        <v>0</v>
      </c>
      <c r="H49" s="216"/>
      <c r="I49" s="27"/>
      <c r="J49" s="110"/>
      <c r="K49" s="110"/>
      <c r="L49" s="110"/>
      <c r="M49" s="110"/>
      <c r="N49" s="110"/>
      <c r="O49" s="193">
        <f t="shared" si="2"/>
        <v>0</v>
      </c>
      <c r="P49" s="27"/>
      <c r="Q49" s="27"/>
      <c r="R49" s="27"/>
      <c r="S49" s="27"/>
      <c r="T49" s="27"/>
      <c r="U49" s="27"/>
      <c r="V49" s="27"/>
      <c r="W49" s="27"/>
      <c r="X49" s="27"/>
      <c r="Y49" s="27"/>
      <c r="Z49" s="27"/>
      <c r="AA49" s="27"/>
      <c r="AB49" s="27"/>
      <c r="AC49" s="27"/>
      <c r="AD49" s="27"/>
      <c r="AE49" s="27"/>
    </row>
    <row r="50" spans="1:31" x14ac:dyDescent="0.2">
      <c r="A50" s="14" t="s">
        <v>327</v>
      </c>
      <c r="B50" s="15"/>
      <c r="C50" s="16"/>
      <c r="D50" s="43"/>
      <c r="E50" s="31"/>
      <c r="F50" s="94">
        <f t="shared" si="10"/>
        <v>0</v>
      </c>
      <c r="G50" s="82">
        <f t="shared" si="11"/>
        <v>0</v>
      </c>
      <c r="H50" s="216"/>
      <c r="I50" s="27"/>
      <c r="J50" s="110"/>
      <c r="K50" s="110"/>
      <c r="L50" s="110"/>
      <c r="M50" s="110"/>
      <c r="N50" s="110"/>
      <c r="O50" s="193">
        <f t="shared" si="2"/>
        <v>0</v>
      </c>
      <c r="P50" s="27"/>
      <c r="Q50" s="27"/>
      <c r="R50" s="27"/>
      <c r="S50" s="27"/>
      <c r="T50" s="27"/>
      <c r="U50" s="27"/>
      <c r="V50" s="27"/>
      <c r="W50" s="27"/>
      <c r="X50" s="27"/>
      <c r="Y50" s="27"/>
      <c r="Z50" s="27"/>
      <c r="AA50" s="27"/>
      <c r="AB50" s="27"/>
      <c r="AC50" s="27"/>
      <c r="AD50" s="27"/>
      <c r="AE50" s="27"/>
    </row>
    <row r="51" spans="1:31" x14ac:dyDescent="0.2">
      <c r="A51" s="14" t="s">
        <v>327</v>
      </c>
      <c r="B51" s="15"/>
      <c r="C51" s="16"/>
      <c r="D51" s="43"/>
      <c r="E51" s="31"/>
      <c r="F51" s="94">
        <f t="shared" si="10"/>
        <v>0</v>
      </c>
      <c r="G51" s="82">
        <f t="shared" si="11"/>
        <v>0</v>
      </c>
      <c r="H51" s="216"/>
      <c r="I51" s="27"/>
      <c r="J51" s="110"/>
      <c r="K51" s="110"/>
      <c r="L51" s="110"/>
      <c r="M51" s="110"/>
      <c r="N51" s="110"/>
      <c r="O51" s="193">
        <f t="shared" si="2"/>
        <v>0</v>
      </c>
      <c r="P51" s="27"/>
      <c r="Q51" s="27"/>
      <c r="R51" s="27"/>
      <c r="S51" s="27"/>
      <c r="T51" s="27"/>
      <c r="U51" s="27"/>
      <c r="V51" s="27"/>
      <c r="W51" s="27"/>
      <c r="X51" s="27"/>
      <c r="Y51" s="27"/>
      <c r="Z51" s="27"/>
      <c r="AA51" s="27"/>
      <c r="AB51" s="27"/>
      <c r="AC51" s="27"/>
      <c r="AD51" s="27"/>
      <c r="AE51" s="27"/>
    </row>
    <row r="52" spans="1:31" x14ac:dyDescent="0.2">
      <c r="A52" s="14" t="s">
        <v>327</v>
      </c>
      <c r="B52" s="15"/>
      <c r="C52" s="16"/>
      <c r="D52" s="43"/>
      <c r="E52" s="31"/>
      <c r="F52" s="94">
        <f t="shared" si="10"/>
        <v>0</v>
      </c>
      <c r="G52" s="82">
        <f t="shared" si="11"/>
        <v>0</v>
      </c>
      <c r="H52" s="216"/>
      <c r="I52" s="27"/>
      <c r="J52" s="110"/>
      <c r="K52" s="110"/>
      <c r="L52" s="110"/>
      <c r="M52" s="110"/>
      <c r="N52" s="110"/>
      <c r="O52" s="193">
        <f t="shared" si="2"/>
        <v>0</v>
      </c>
      <c r="P52" s="27"/>
      <c r="Q52" s="27"/>
      <c r="R52" s="27"/>
      <c r="S52" s="27"/>
      <c r="T52" s="27"/>
      <c r="U52" s="27"/>
      <c r="V52" s="27"/>
      <c r="W52" s="27"/>
      <c r="X52" s="27"/>
      <c r="Y52" s="27"/>
      <c r="Z52" s="27"/>
      <c r="AA52" s="27"/>
      <c r="AB52" s="27"/>
      <c r="AC52" s="27"/>
      <c r="AD52" s="27"/>
      <c r="AE52" s="27"/>
    </row>
    <row r="53" spans="1:31" x14ac:dyDescent="0.2">
      <c r="A53" s="14" t="s">
        <v>327</v>
      </c>
      <c r="B53" s="15"/>
      <c r="C53" s="16"/>
      <c r="D53" s="43"/>
      <c r="E53" s="31"/>
      <c r="F53" s="94">
        <f t="shared" si="10"/>
        <v>0</v>
      </c>
      <c r="G53" s="82">
        <f t="shared" si="11"/>
        <v>0</v>
      </c>
      <c r="H53" s="216"/>
      <c r="I53" s="27"/>
      <c r="J53" s="110"/>
      <c r="K53" s="110"/>
      <c r="L53" s="110"/>
      <c r="M53" s="110"/>
      <c r="N53" s="110"/>
      <c r="O53" s="193">
        <f t="shared" si="2"/>
        <v>0</v>
      </c>
      <c r="P53" s="27"/>
      <c r="Q53" s="27"/>
      <c r="R53" s="27"/>
      <c r="S53" s="27"/>
      <c r="T53" s="27"/>
      <c r="U53" s="27"/>
      <c r="V53" s="27"/>
      <c r="W53" s="27"/>
      <c r="X53" s="27"/>
      <c r="Y53" s="27"/>
      <c r="Z53" s="27"/>
      <c r="AA53" s="27"/>
      <c r="AB53" s="27"/>
      <c r="AC53" s="27"/>
      <c r="AD53" s="27"/>
      <c r="AE53" s="27"/>
    </row>
    <row r="54" spans="1:31" x14ac:dyDescent="0.2">
      <c r="A54" s="17" t="s">
        <v>179</v>
      </c>
      <c r="B54" s="18" t="s">
        <v>119</v>
      </c>
      <c r="C54" s="19" t="s">
        <v>22</v>
      </c>
      <c r="D54" s="44" t="s">
        <v>262</v>
      </c>
      <c r="E54" s="32" t="s">
        <v>441</v>
      </c>
      <c r="F54" s="94">
        <f t="shared" si="10"/>
        <v>15000</v>
      </c>
      <c r="G54" s="82">
        <f t="shared" si="11"/>
        <v>15000</v>
      </c>
      <c r="H54" s="217"/>
      <c r="I54" s="28"/>
      <c r="J54" s="189"/>
      <c r="K54" s="189"/>
      <c r="L54" s="189"/>
      <c r="M54" s="189"/>
      <c r="N54" s="189">
        <v>15000</v>
      </c>
      <c r="O54" s="193">
        <f t="shared" si="2"/>
        <v>0</v>
      </c>
      <c r="P54" s="28"/>
      <c r="Q54" s="28"/>
      <c r="R54" s="28"/>
      <c r="S54" s="28"/>
      <c r="T54" s="28"/>
      <c r="U54" s="28"/>
      <c r="V54" s="28"/>
      <c r="W54" s="28"/>
      <c r="X54" s="28"/>
      <c r="Y54" s="28"/>
      <c r="Z54" s="28"/>
      <c r="AA54" s="28"/>
      <c r="AB54" s="28"/>
      <c r="AC54" s="28"/>
      <c r="AD54" s="28"/>
      <c r="AE54" s="28"/>
    </row>
    <row r="55" spans="1:31" x14ac:dyDescent="0.2">
      <c r="A55" s="17" t="s">
        <v>179</v>
      </c>
      <c r="B55" s="18" t="s">
        <v>119</v>
      </c>
      <c r="C55" s="19" t="s">
        <v>78</v>
      </c>
      <c r="D55" s="44" t="s">
        <v>262</v>
      </c>
      <c r="E55" s="32" t="s">
        <v>439</v>
      </c>
      <c r="F55" s="94">
        <f t="shared" si="10"/>
        <v>15000</v>
      </c>
      <c r="G55" s="82">
        <f t="shared" si="11"/>
        <v>15000</v>
      </c>
      <c r="H55" s="217"/>
      <c r="I55" s="38"/>
      <c r="J55" s="190"/>
      <c r="K55" s="190"/>
      <c r="L55" s="190"/>
      <c r="M55" s="190"/>
      <c r="N55" s="190">
        <v>15000</v>
      </c>
      <c r="O55" s="193">
        <f t="shared" si="2"/>
        <v>0</v>
      </c>
      <c r="P55" s="38"/>
      <c r="Q55" s="38"/>
      <c r="R55" s="38"/>
      <c r="S55" s="38"/>
      <c r="T55" s="38"/>
      <c r="U55" s="38"/>
      <c r="V55" s="38"/>
      <c r="W55" s="38"/>
      <c r="X55" s="38"/>
      <c r="Y55" s="38"/>
      <c r="Z55" s="38"/>
      <c r="AA55" s="38"/>
      <c r="AB55" s="38"/>
      <c r="AC55" s="38"/>
      <c r="AD55" s="38"/>
      <c r="AE55" s="38"/>
    </row>
    <row r="56" spans="1:31" ht="11.25" customHeight="1" x14ac:dyDescent="0.2">
      <c r="A56" s="17" t="s">
        <v>179</v>
      </c>
      <c r="B56" s="18" t="s">
        <v>119</v>
      </c>
      <c r="C56" s="19" t="s">
        <v>313</v>
      </c>
      <c r="D56" s="44" t="s">
        <v>258</v>
      </c>
      <c r="E56" s="32" t="s">
        <v>440</v>
      </c>
      <c r="F56" s="94">
        <f t="shared" si="10"/>
        <v>25000</v>
      </c>
      <c r="G56" s="82">
        <f t="shared" si="11"/>
        <v>25000</v>
      </c>
      <c r="H56" s="217"/>
      <c r="I56" s="38"/>
      <c r="J56" s="190"/>
      <c r="K56" s="190"/>
      <c r="L56" s="190"/>
      <c r="M56" s="190"/>
      <c r="N56" s="190">
        <v>25000</v>
      </c>
      <c r="O56" s="193">
        <f t="shared" si="2"/>
        <v>0</v>
      </c>
      <c r="P56" s="38"/>
      <c r="Q56" s="38"/>
      <c r="R56" s="38"/>
      <c r="S56" s="38"/>
      <c r="T56" s="38"/>
      <c r="U56" s="38"/>
      <c r="V56" s="38"/>
      <c r="W56" s="38"/>
      <c r="X56" s="38"/>
      <c r="Y56" s="38"/>
      <c r="Z56" s="38"/>
      <c r="AA56" s="38"/>
      <c r="AB56" s="38"/>
      <c r="AC56" s="38"/>
      <c r="AD56" s="38"/>
      <c r="AE56" s="38"/>
    </row>
    <row r="57" spans="1:31" ht="11.25" customHeight="1" x14ac:dyDescent="0.2">
      <c r="A57" s="17" t="s">
        <v>179</v>
      </c>
      <c r="B57" s="18" t="s">
        <v>119</v>
      </c>
      <c r="C57" s="19" t="s">
        <v>65</v>
      </c>
      <c r="D57" s="44" t="s">
        <v>258</v>
      </c>
      <c r="E57" s="32" t="s">
        <v>440</v>
      </c>
      <c r="F57" s="94">
        <f t="shared" si="10"/>
        <v>25000</v>
      </c>
      <c r="G57" s="82">
        <f t="shared" si="11"/>
        <v>25000</v>
      </c>
      <c r="H57" s="217"/>
      <c r="I57" s="38"/>
      <c r="J57" s="190"/>
      <c r="K57" s="190"/>
      <c r="L57" s="190"/>
      <c r="M57" s="190"/>
      <c r="N57" s="190">
        <v>25000</v>
      </c>
      <c r="O57" s="193">
        <f t="shared" si="2"/>
        <v>0</v>
      </c>
      <c r="P57" s="38"/>
      <c r="Q57" s="38"/>
      <c r="R57" s="38"/>
      <c r="S57" s="38"/>
      <c r="T57" s="38"/>
      <c r="U57" s="38"/>
      <c r="V57" s="38"/>
      <c r="W57" s="38"/>
      <c r="X57" s="38"/>
      <c r="Y57" s="38"/>
      <c r="Z57" s="38"/>
      <c r="AA57" s="38"/>
      <c r="AB57" s="38"/>
      <c r="AC57" s="38"/>
      <c r="AD57" s="38"/>
      <c r="AE57" s="38"/>
    </row>
    <row r="58" spans="1:31" x14ac:dyDescent="0.2">
      <c r="A58" s="17" t="s">
        <v>179</v>
      </c>
      <c r="B58" s="18"/>
      <c r="C58" s="19"/>
      <c r="D58" s="44"/>
      <c r="E58" s="32"/>
      <c r="F58" s="94">
        <f t="shared" si="10"/>
        <v>0</v>
      </c>
      <c r="G58" s="82">
        <f t="shared" si="11"/>
        <v>0</v>
      </c>
      <c r="H58" s="217"/>
      <c r="I58" s="38"/>
      <c r="J58" s="190"/>
      <c r="K58" s="190"/>
      <c r="L58" s="190"/>
      <c r="M58" s="190"/>
      <c r="N58" s="190"/>
      <c r="O58" s="193">
        <f t="shared" si="2"/>
        <v>0</v>
      </c>
      <c r="P58" s="38"/>
      <c r="Q58" s="38"/>
      <c r="R58" s="38"/>
      <c r="S58" s="38"/>
      <c r="T58" s="38"/>
      <c r="U58" s="38"/>
      <c r="V58" s="38"/>
      <c r="W58" s="38"/>
      <c r="X58" s="38"/>
      <c r="Y58" s="38"/>
      <c r="Z58" s="38"/>
      <c r="AA58" s="38"/>
      <c r="AB58" s="38"/>
      <c r="AC58" s="38"/>
      <c r="AD58" s="38"/>
      <c r="AE58" s="38"/>
    </row>
    <row r="59" spans="1:31" s="5" customFormat="1" x14ac:dyDescent="0.2">
      <c r="A59" s="3"/>
      <c r="B59" s="3"/>
      <c r="C59" s="3"/>
      <c r="D59" s="4"/>
      <c r="E59" s="3"/>
      <c r="F59" s="188"/>
      <c r="G59" s="20"/>
      <c r="H59" s="3"/>
      <c r="I59" s="3"/>
      <c r="J59" s="3"/>
      <c r="K59" s="3"/>
      <c r="L59" s="3"/>
      <c r="M59" s="3"/>
      <c r="N59" s="3"/>
      <c r="O59" s="194"/>
      <c r="P59" s="3"/>
      <c r="Q59" s="3"/>
      <c r="R59" s="3"/>
      <c r="S59" s="3"/>
      <c r="T59" s="3"/>
      <c r="U59" s="3"/>
      <c r="V59" s="3"/>
      <c r="W59" s="3"/>
      <c r="X59" s="3"/>
      <c r="Y59" s="3"/>
      <c r="Z59" s="3"/>
      <c r="AA59" s="3"/>
      <c r="AB59" s="3"/>
      <c r="AC59" s="3"/>
      <c r="AD59" s="3"/>
      <c r="AE59" s="3"/>
    </row>
    <row r="60" spans="1:31" s="5" customFormat="1" ht="15" x14ac:dyDescent="0.25">
      <c r="A60" s="220" t="s">
        <v>392</v>
      </c>
      <c r="B60" s="3"/>
      <c r="C60" s="3"/>
      <c r="D60" s="4"/>
      <c r="E60" s="3"/>
      <c r="F60" s="188"/>
      <c r="G60" s="20"/>
      <c r="H60" s="3"/>
      <c r="I60" s="3"/>
      <c r="J60" s="3"/>
      <c r="K60" s="3"/>
      <c r="L60" s="3"/>
      <c r="M60" s="3"/>
      <c r="N60" s="3"/>
      <c r="O60" s="194"/>
      <c r="P60" s="3"/>
      <c r="Q60" s="3"/>
      <c r="R60" s="3"/>
      <c r="S60" s="3"/>
      <c r="T60" s="3"/>
      <c r="U60" s="3"/>
      <c r="V60" s="3"/>
      <c r="W60" s="3"/>
      <c r="X60" s="3"/>
      <c r="Y60" s="6"/>
      <c r="Z60" s="3"/>
      <c r="AA60" s="3"/>
      <c r="AB60" s="3"/>
      <c r="AC60" s="3"/>
      <c r="AD60" s="3"/>
      <c r="AE60" s="3"/>
    </row>
    <row r="61" spans="1:31" s="5" customFormat="1" ht="68.25" customHeight="1" x14ac:dyDescent="0.2">
      <c r="A61" s="248" t="s">
        <v>386</v>
      </c>
      <c r="B61" s="248"/>
      <c r="C61" s="248"/>
      <c r="D61" s="248"/>
      <c r="E61" s="248"/>
      <c r="F61" s="249"/>
      <c r="G61" s="20"/>
      <c r="H61" s="3"/>
      <c r="I61" s="3"/>
      <c r="J61" s="3"/>
      <c r="K61" s="3"/>
      <c r="L61" s="3"/>
      <c r="M61" s="3"/>
      <c r="N61" s="3"/>
      <c r="O61" s="194"/>
      <c r="P61" s="3"/>
      <c r="Q61" s="3"/>
      <c r="R61" s="3"/>
      <c r="S61" s="3"/>
      <c r="T61" s="3"/>
      <c r="U61" s="3"/>
      <c r="V61" s="3"/>
      <c r="W61" s="3"/>
      <c r="X61" s="3"/>
      <c r="Y61" s="6"/>
      <c r="Z61" s="3"/>
      <c r="AA61" s="3"/>
      <c r="AB61" s="3"/>
      <c r="AC61" s="3"/>
      <c r="AD61" s="3"/>
      <c r="AE61" s="3"/>
    </row>
    <row r="62" spans="1:31" s="5" customFormat="1" ht="54.75" customHeight="1" x14ac:dyDescent="0.2">
      <c r="A62" s="247" t="s">
        <v>387</v>
      </c>
      <c r="B62" s="248"/>
      <c r="C62" s="248"/>
      <c r="D62" s="248"/>
      <c r="E62" s="248"/>
      <c r="F62" s="249"/>
      <c r="G62" s="20"/>
      <c r="H62" s="3"/>
      <c r="I62" s="3"/>
      <c r="J62" s="3"/>
      <c r="K62" s="3"/>
      <c r="L62" s="3"/>
      <c r="M62" s="3"/>
      <c r="N62" s="3"/>
      <c r="O62" s="194"/>
      <c r="P62" s="3"/>
      <c r="Q62" s="3"/>
      <c r="R62" s="3"/>
      <c r="S62" s="3"/>
      <c r="T62" s="6"/>
      <c r="U62" s="3"/>
      <c r="V62" s="3"/>
      <c r="W62" s="6"/>
      <c r="X62" s="3"/>
      <c r="Y62" s="3"/>
      <c r="Z62" s="3"/>
      <c r="AA62" s="3"/>
      <c r="AB62" s="3"/>
      <c r="AC62" s="3"/>
      <c r="AD62" s="3"/>
      <c r="AE62" s="3"/>
    </row>
    <row r="63" spans="1:31" s="5" customFormat="1" ht="42" customHeight="1" x14ac:dyDescent="0.2">
      <c r="A63" s="248" t="s">
        <v>384</v>
      </c>
      <c r="B63" s="248"/>
      <c r="C63" s="248"/>
      <c r="D63" s="248"/>
      <c r="E63" s="248"/>
      <c r="F63" s="249"/>
      <c r="G63" s="20"/>
      <c r="H63" s="3"/>
      <c r="I63" s="3"/>
      <c r="J63" s="3"/>
      <c r="K63" s="3"/>
      <c r="L63" s="3"/>
      <c r="M63" s="3"/>
      <c r="N63" s="3"/>
      <c r="O63" s="194"/>
      <c r="P63" s="3"/>
      <c r="Q63" s="3"/>
      <c r="R63" s="3"/>
      <c r="S63" s="3"/>
      <c r="T63" s="3"/>
      <c r="U63" s="3"/>
      <c r="V63" s="3"/>
      <c r="W63" s="3"/>
      <c r="X63" s="3"/>
      <c r="Y63" s="3"/>
      <c r="Z63" s="3"/>
      <c r="AA63" s="3"/>
      <c r="AB63" s="3"/>
      <c r="AC63" s="3"/>
      <c r="AD63" s="3"/>
      <c r="AE63" s="3"/>
    </row>
    <row r="64" spans="1:31" s="5" customFormat="1" ht="104.25" customHeight="1" x14ac:dyDescent="0.2">
      <c r="A64" s="247" t="s">
        <v>385</v>
      </c>
      <c r="B64" s="248"/>
      <c r="C64" s="248"/>
      <c r="D64" s="248"/>
      <c r="E64" s="248"/>
      <c r="F64" s="249"/>
      <c r="G64" s="20"/>
      <c r="H64" s="3"/>
      <c r="I64" s="3"/>
      <c r="J64" s="3"/>
      <c r="K64" s="3"/>
      <c r="L64" s="3"/>
      <c r="M64" s="3"/>
      <c r="N64" s="3"/>
      <c r="O64" s="194"/>
      <c r="P64" s="3"/>
      <c r="Q64" s="3"/>
      <c r="R64" s="3"/>
      <c r="S64" s="3"/>
      <c r="T64" s="3"/>
      <c r="U64" s="3"/>
      <c r="V64" s="3"/>
      <c r="W64" s="3"/>
      <c r="X64" s="3"/>
      <c r="Y64" s="3"/>
      <c r="Z64" s="3"/>
      <c r="AA64" s="3"/>
      <c r="AB64" s="3"/>
      <c r="AC64" s="3"/>
      <c r="AD64" s="3"/>
      <c r="AE64" s="3"/>
    </row>
    <row r="65" spans="1:6" ht="29.25" customHeight="1" x14ac:dyDescent="0.25">
      <c r="A65" s="248" t="s">
        <v>391</v>
      </c>
      <c r="B65" s="250"/>
      <c r="C65" s="250"/>
      <c r="D65" s="250"/>
      <c r="E65" s="250"/>
      <c r="F65" s="251"/>
    </row>
  </sheetData>
  <mergeCells count="10">
    <mergeCell ref="B1:D1"/>
    <mergeCell ref="B2:D2"/>
    <mergeCell ref="A62:F62"/>
    <mergeCell ref="A65:F65"/>
    <mergeCell ref="B3:D3"/>
    <mergeCell ref="B4:D4"/>
    <mergeCell ref="A5:D5"/>
    <mergeCell ref="A64:F64"/>
    <mergeCell ref="A61:F61"/>
    <mergeCell ref="A63:F63"/>
  </mergeCells>
  <hyperlinks>
    <hyperlink ref="B4" r:id="rId1" xr:uid="{A1141AFC-0669-4215-BBCC-5505215FBB01}"/>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9">
        <x14:dataValidation type="list" allowBlank="1" showInputMessage="1" xr:uid="{00000000-0002-0000-0300-000000000000}">
          <x14:formula1>
            <xm:f>'Phase-Goal-Category Lookup'!$D$75:$D$82</xm:f>
          </x14:formula1>
          <xm:sqref>C54:C58</xm:sqref>
        </x14:dataValidation>
        <x14:dataValidation type="list" allowBlank="1" showInputMessage="1" xr:uid="{00000000-0002-0000-0300-000003000000}">
          <x14:formula1>
            <xm:f>'Phase-Goal-Category Lookup'!$B$75:$B$79</xm:f>
          </x14:formula1>
          <xm:sqref>B54:B58</xm:sqref>
        </x14:dataValidation>
        <x14:dataValidation type="list" allowBlank="1" showInputMessage="1" showErrorMessage="1" xr:uid="{00000000-0002-0000-0300-000004000000}">
          <x14:formula1>
            <xm:f>'Phase-Goal-Category Lookup'!$D$4:$D$26</xm:f>
          </x14:formula1>
          <xm:sqref>C7:C24</xm:sqref>
        </x14:dataValidation>
        <x14:dataValidation type="list" allowBlank="1" showInputMessage="1" showErrorMessage="1" xr:uid="{00000000-0002-0000-0300-000005000000}">
          <x14:formula1>
            <xm:f>'Phase-Goal-Category Lookup'!$B$4:$B$10</xm:f>
          </x14:formula1>
          <xm:sqref>B7:B24</xm:sqref>
        </x14:dataValidation>
        <x14:dataValidation type="list" allowBlank="1" showInputMessage="1" showErrorMessage="1" xr:uid="{00000000-0002-0000-0300-000006000000}">
          <x14:formula1>
            <xm:f>'Phase-Goal-Category Lookup'!$D$27:$D$45</xm:f>
          </x14:formula1>
          <xm:sqref>C25:C42</xm:sqref>
        </x14:dataValidation>
        <x14:dataValidation type="list" allowBlank="1" showInputMessage="1" showErrorMessage="1" xr:uid="{00000000-0002-0000-0300-000007000000}">
          <x14:formula1>
            <xm:f>'Phase-Goal-Category Lookup'!$B$27:$B$33</xm:f>
          </x14:formula1>
          <xm:sqref>B25:B42</xm:sqref>
        </x14:dataValidation>
        <x14:dataValidation type="list" allowBlank="1" showInputMessage="1" xr:uid="{00000000-0002-0000-0300-000001000000}">
          <x14:formula1>
            <xm:f>'Phase-Goal-Category Lookup'!$B$46:$B$61</xm:f>
          </x14:formula1>
          <xm:sqref>B43:B53</xm:sqref>
        </x14:dataValidation>
        <x14:dataValidation type="list" allowBlank="1" showInputMessage="1" showErrorMessage="1" xr:uid="{00000000-0002-0000-0300-000008000000}">
          <x14:formula1>
            <xm:f>'Phase-Goal-Category Lookup'!$D$46:$D$72</xm:f>
          </x14:formula1>
          <xm:sqref>C43:C53</xm:sqref>
        </x14:dataValidation>
        <x14:dataValidation type="list" allowBlank="1" showInputMessage="1" showErrorMessage="1" xr:uid="{00000000-0002-0000-0300-000002000000}">
          <x14:formula1>
            <xm:f>'Phase-Goal-Category Lookup'!$B$85:$B$92</xm:f>
          </x14:formula1>
          <xm:sqref>D7:D58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3:G14"/>
  <sheetViews>
    <sheetView workbookViewId="0">
      <selection activeCell="A19" sqref="A19"/>
    </sheetView>
  </sheetViews>
  <sheetFormatPr defaultRowHeight="15" x14ac:dyDescent="0.25"/>
  <cols>
    <col min="1" max="1" width="16.42578125" bestFit="1" customWidth="1"/>
    <col min="2" max="2" width="24.42578125" bestFit="1" customWidth="1"/>
    <col min="3" max="3" width="14" customWidth="1"/>
    <col min="4" max="6" width="14" bestFit="1" customWidth="1"/>
    <col min="7" max="7" width="11.5703125" bestFit="1" customWidth="1"/>
    <col min="8" max="9" width="13.28515625" customWidth="1"/>
  </cols>
  <sheetData>
    <row r="3" spans="1:7" x14ac:dyDescent="0.25">
      <c r="A3" s="212" t="s">
        <v>176</v>
      </c>
      <c r="B3" s="213"/>
      <c r="C3" s="212" t="s">
        <v>69</v>
      </c>
      <c r="D3" s="213"/>
      <c r="E3" s="213"/>
      <c r="F3" s="213"/>
      <c r="G3" s="213"/>
    </row>
    <row r="4" spans="1:7" x14ac:dyDescent="0.25">
      <c r="A4" s="212" t="s">
        <v>63</v>
      </c>
      <c r="B4" s="212" t="s">
        <v>314</v>
      </c>
      <c r="C4" s="213" t="s">
        <v>262</v>
      </c>
      <c r="D4" s="213" t="s">
        <v>258</v>
      </c>
      <c r="E4" s="213" t="s">
        <v>260</v>
      </c>
      <c r="F4" s="213" t="s">
        <v>215</v>
      </c>
      <c r="G4" s="213" t="s">
        <v>168</v>
      </c>
    </row>
    <row r="5" spans="1:7" x14ac:dyDescent="0.25">
      <c r="A5" s="213" t="s">
        <v>177</v>
      </c>
      <c r="B5" s="213" t="s">
        <v>103</v>
      </c>
      <c r="C5" s="214">
        <v>101500</v>
      </c>
      <c r="D5" s="214">
        <v>213500</v>
      </c>
      <c r="E5" s="214">
        <v>1955000</v>
      </c>
      <c r="F5" s="214"/>
      <c r="G5" s="214">
        <v>2270000</v>
      </c>
    </row>
    <row r="6" spans="1:7" x14ac:dyDescent="0.25">
      <c r="A6" s="213" t="s">
        <v>178</v>
      </c>
      <c r="B6" s="213" t="s">
        <v>108</v>
      </c>
      <c r="C6" s="214">
        <v>15000</v>
      </c>
      <c r="D6" s="214">
        <v>65000</v>
      </c>
      <c r="E6" s="214"/>
      <c r="F6" s="214"/>
      <c r="G6" s="214">
        <v>80000</v>
      </c>
    </row>
    <row r="7" spans="1:7" x14ac:dyDescent="0.25">
      <c r="A7" s="213"/>
      <c r="B7" s="213" t="s">
        <v>75</v>
      </c>
      <c r="C7" s="214">
        <v>50000</v>
      </c>
      <c r="D7" s="214">
        <v>275000</v>
      </c>
      <c r="E7" s="214"/>
      <c r="F7" s="214"/>
      <c r="G7" s="214">
        <v>325000</v>
      </c>
    </row>
    <row r="8" spans="1:7" x14ac:dyDescent="0.25">
      <c r="A8" s="213"/>
      <c r="B8" s="213" t="s">
        <v>215</v>
      </c>
      <c r="C8" s="214"/>
      <c r="D8" s="214"/>
      <c r="E8" s="214"/>
      <c r="F8" s="214"/>
      <c r="G8" s="214"/>
    </row>
    <row r="9" spans="1:7" x14ac:dyDescent="0.25">
      <c r="A9" s="213" t="s">
        <v>327</v>
      </c>
      <c r="B9" s="213" t="s">
        <v>215</v>
      </c>
      <c r="C9" s="214"/>
      <c r="D9" s="214"/>
      <c r="E9" s="214"/>
      <c r="F9" s="214"/>
      <c r="G9" s="214"/>
    </row>
    <row r="10" spans="1:7" x14ac:dyDescent="0.25">
      <c r="A10" s="213" t="s">
        <v>179</v>
      </c>
      <c r="B10" s="213" t="s">
        <v>215</v>
      </c>
      <c r="C10" s="214"/>
      <c r="D10" s="214"/>
      <c r="E10" s="214"/>
      <c r="F10" s="214"/>
      <c r="G10" s="214"/>
    </row>
    <row r="11" spans="1:7" x14ac:dyDescent="0.25">
      <c r="A11" s="213" t="s">
        <v>168</v>
      </c>
      <c r="B11" s="213"/>
      <c r="C11" s="214">
        <v>166500</v>
      </c>
      <c r="D11" s="214">
        <v>553500</v>
      </c>
      <c r="E11" s="214">
        <v>1955000</v>
      </c>
      <c r="F11" s="214"/>
      <c r="G11" s="214">
        <v>2675000</v>
      </c>
    </row>
    <row r="12" spans="1:7" s="219" customFormat="1" x14ac:dyDescent="0.25">
      <c r="A12" s="227"/>
      <c r="B12" s="227"/>
      <c r="C12" s="228"/>
      <c r="D12" s="228"/>
      <c r="E12" s="228"/>
      <c r="F12" s="228"/>
    </row>
    <row r="13" spans="1:7" x14ac:dyDescent="0.25">
      <c r="A13" s="220" t="s">
        <v>383</v>
      </c>
    </row>
    <row r="14" spans="1:7" ht="44.25" customHeight="1" x14ac:dyDescent="0.25">
      <c r="A14" s="247" t="s">
        <v>388</v>
      </c>
      <c r="B14" s="248"/>
      <c r="C14" s="248"/>
      <c r="D14" s="248"/>
    </row>
  </sheetData>
  <mergeCells count="1">
    <mergeCell ref="A14:D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pageSetUpPr fitToPage="1"/>
  </sheetPr>
  <dimension ref="A1:H133"/>
  <sheetViews>
    <sheetView zoomScale="85" zoomScaleNormal="85" workbookViewId="0">
      <selection activeCell="F78" sqref="F78"/>
    </sheetView>
  </sheetViews>
  <sheetFormatPr defaultRowHeight="15" x14ac:dyDescent="0.25"/>
  <cols>
    <col min="1" max="1" width="18.28515625" style="2" customWidth="1"/>
    <col min="2" max="2" width="30.140625" style="121" bestFit="1" customWidth="1"/>
    <col min="3" max="3" width="46.140625" style="158" customWidth="1"/>
    <col min="4" max="4" width="34.28515625" style="122" bestFit="1" customWidth="1"/>
    <col min="5" max="5" width="109.140625" style="65" bestFit="1" customWidth="1"/>
    <col min="6" max="6" width="39.42578125" customWidth="1"/>
  </cols>
  <sheetData>
    <row r="1" spans="1:8" ht="22.5" x14ac:dyDescent="0.45">
      <c r="A1" s="115" t="s">
        <v>368</v>
      </c>
      <c r="B1" s="115"/>
      <c r="C1" s="151"/>
      <c r="D1" s="115"/>
      <c r="E1" s="115"/>
    </row>
    <row r="2" spans="1:8" ht="93.75" customHeight="1" x14ac:dyDescent="0.25">
      <c r="A2" s="257" t="s">
        <v>370</v>
      </c>
      <c r="B2" s="257"/>
      <c r="C2" s="257"/>
      <c r="D2" s="257"/>
      <c r="E2" s="257"/>
      <c r="F2" s="114"/>
      <c r="H2" s="114"/>
    </row>
    <row r="3" spans="1:8" x14ac:dyDescent="0.25">
      <c r="A3" s="55" t="s">
        <v>101</v>
      </c>
      <c r="B3" s="125" t="s">
        <v>369</v>
      </c>
      <c r="C3" s="152" t="s">
        <v>328</v>
      </c>
      <c r="D3" s="116" t="s">
        <v>102</v>
      </c>
      <c r="E3" s="59" t="s">
        <v>329</v>
      </c>
      <c r="F3" s="54"/>
    </row>
    <row r="4" spans="1:8" ht="30" x14ac:dyDescent="0.25">
      <c r="A4" s="206" t="s">
        <v>122</v>
      </c>
      <c r="B4" s="162" t="s">
        <v>72</v>
      </c>
      <c r="C4" s="120" t="s">
        <v>330</v>
      </c>
      <c r="D4" s="167" t="s">
        <v>8</v>
      </c>
      <c r="E4" s="61" t="s">
        <v>298</v>
      </c>
    </row>
    <row r="5" spans="1:8" ht="30" x14ac:dyDescent="0.25">
      <c r="A5" s="207"/>
      <c r="B5" s="162" t="s">
        <v>73</v>
      </c>
      <c r="C5" s="120" t="s">
        <v>331</v>
      </c>
      <c r="D5" s="167" t="s">
        <v>9</v>
      </c>
      <c r="E5" s="61" t="s">
        <v>299</v>
      </c>
    </row>
    <row r="6" spans="1:8" ht="30" x14ac:dyDescent="0.25">
      <c r="A6" s="207"/>
      <c r="B6" s="163" t="s">
        <v>104</v>
      </c>
      <c r="C6" s="133" t="s">
        <v>332</v>
      </c>
      <c r="D6" s="168" t="s">
        <v>7</v>
      </c>
      <c r="E6" s="62" t="s">
        <v>300</v>
      </c>
    </row>
    <row r="7" spans="1:8" ht="30" x14ac:dyDescent="0.25">
      <c r="A7" s="207"/>
      <c r="B7" s="162" t="s">
        <v>103</v>
      </c>
      <c r="C7" s="120" t="s">
        <v>333</v>
      </c>
      <c r="D7" s="167" t="s">
        <v>25</v>
      </c>
      <c r="E7" s="61" t="s">
        <v>202</v>
      </c>
    </row>
    <row r="8" spans="1:8" ht="30" x14ac:dyDescent="0.25">
      <c r="A8" s="207"/>
      <c r="B8" s="162" t="s">
        <v>105</v>
      </c>
      <c r="C8" s="120" t="s">
        <v>334</v>
      </c>
      <c r="D8" s="167" t="s">
        <v>96</v>
      </c>
      <c r="E8" s="61" t="s">
        <v>214</v>
      </c>
    </row>
    <row r="9" spans="1:8" ht="30" x14ac:dyDescent="0.25">
      <c r="A9" s="207"/>
      <c r="B9" s="162" t="s">
        <v>94</v>
      </c>
      <c r="C9" s="120" t="s">
        <v>335</v>
      </c>
      <c r="D9" s="167" t="s">
        <v>26</v>
      </c>
      <c r="E9" s="61" t="s">
        <v>203</v>
      </c>
    </row>
    <row r="10" spans="1:8" ht="15" customHeight="1" x14ac:dyDescent="0.25">
      <c r="A10" s="207"/>
      <c r="B10" s="164" t="s">
        <v>301</v>
      </c>
      <c r="C10" s="160" t="s">
        <v>336</v>
      </c>
      <c r="D10" s="167" t="s">
        <v>10</v>
      </c>
      <c r="E10" s="61" t="s">
        <v>204</v>
      </c>
    </row>
    <row r="11" spans="1:8" ht="30" x14ac:dyDescent="0.25">
      <c r="A11" s="208"/>
      <c r="B11" s="130"/>
      <c r="C11" s="153"/>
      <c r="D11" s="169" t="s">
        <v>323</v>
      </c>
      <c r="E11" s="61" t="s">
        <v>322</v>
      </c>
    </row>
    <row r="12" spans="1:8" ht="30" x14ac:dyDescent="0.25">
      <c r="A12" s="208"/>
      <c r="B12" s="119"/>
      <c r="C12" s="145"/>
      <c r="D12" s="169" t="s">
        <v>11</v>
      </c>
      <c r="E12" s="61" t="s">
        <v>293</v>
      </c>
      <c r="F12" s="113"/>
    </row>
    <row r="13" spans="1:8" ht="15" customHeight="1" x14ac:dyDescent="0.25">
      <c r="A13" s="208"/>
      <c r="B13" s="119"/>
      <c r="C13" s="145"/>
      <c r="D13" s="169" t="s">
        <v>12</v>
      </c>
      <c r="E13" s="61" t="s">
        <v>205</v>
      </c>
    </row>
    <row r="14" spans="1:8" ht="30" x14ac:dyDescent="0.25">
      <c r="A14" s="208"/>
      <c r="B14" s="119"/>
      <c r="C14" s="145"/>
      <c r="D14" s="169" t="s">
        <v>13</v>
      </c>
      <c r="E14" s="62" t="s">
        <v>324</v>
      </c>
    </row>
    <row r="15" spans="1:8" ht="30" x14ac:dyDescent="0.25">
      <c r="A15" s="208"/>
      <c r="B15" s="119"/>
      <c r="C15" s="145"/>
      <c r="D15" s="169" t="s">
        <v>14</v>
      </c>
      <c r="E15" s="62" t="s">
        <v>325</v>
      </c>
      <c r="F15" s="113"/>
    </row>
    <row r="16" spans="1:8" ht="30" x14ac:dyDescent="0.25">
      <c r="A16" s="208"/>
      <c r="B16" s="119"/>
      <c r="C16" s="145"/>
      <c r="D16" s="169" t="s">
        <v>15</v>
      </c>
      <c r="E16" s="62" t="s">
        <v>296</v>
      </c>
      <c r="F16" s="113"/>
    </row>
    <row r="17" spans="1:6" ht="15" customHeight="1" x14ac:dyDescent="0.25">
      <c r="A17" s="208"/>
      <c r="B17" s="119"/>
      <c r="C17" s="145"/>
      <c r="D17" s="169" t="s">
        <v>16</v>
      </c>
      <c r="E17" s="62" t="s">
        <v>206</v>
      </c>
    </row>
    <row r="18" spans="1:6" ht="15" customHeight="1" x14ac:dyDescent="0.25">
      <c r="A18" s="208"/>
      <c r="B18" s="119"/>
      <c r="C18" s="145"/>
      <c r="D18" s="169" t="s">
        <v>320</v>
      </c>
      <c r="E18" s="62" t="s">
        <v>207</v>
      </c>
    </row>
    <row r="19" spans="1:6" ht="15" customHeight="1" x14ac:dyDescent="0.25">
      <c r="A19" s="208"/>
      <c r="B19" s="119"/>
      <c r="C19" s="145"/>
      <c r="D19" s="169" t="s">
        <v>17</v>
      </c>
      <c r="E19" s="62" t="s">
        <v>208</v>
      </c>
      <c r="F19" s="113"/>
    </row>
    <row r="20" spans="1:6" ht="30" x14ac:dyDescent="0.25">
      <c r="A20" s="208"/>
      <c r="B20" s="119"/>
      <c r="C20" s="145"/>
      <c r="D20" s="169" t="s">
        <v>18</v>
      </c>
      <c r="E20" s="62" t="s">
        <v>294</v>
      </c>
      <c r="F20" s="113"/>
    </row>
    <row r="21" spans="1:6" ht="15" customHeight="1" x14ac:dyDescent="0.25">
      <c r="A21" s="208"/>
      <c r="B21" s="119"/>
      <c r="C21" s="145"/>
      <c r="D21" s="169" t="s">
        <v>321</v>
      </c>
      <c r="E21" s="62" t="s">
        <v>209</v>
      </c>
    </row>
    <row r="22" spans="1:6" ht="15" customHeight="1" x14ac:dyDescent="0.25">
      <c r="A22" s="208"/>
      <c r="B22" s="119"/>
      <c r="C22" s="145"/>
      <c r="D22" s="169" t="s">
        <v>56</v>
      </c>
      <c r="E22" s="62" t="s">
        <v>295</v>
      </c>
      <c r="F22" s="113"/>
    </row>
    <row r="23" spans="1:6" ht="15" customHeight="1" x14ac:dyDescent="0.25">
      <c r="A23" s="208"/>
      <c r="B23" s="119"/>
      <c r="C23" s="145"/>
      <c r="D23" s="169" t="s">
        <v>38</v>
      </c>
      <c r="E23" s="62" t="s">
        <v>210</v>
      </c>
    </row>
    <row r="24" spans="1:6" ht="15" customHeight="1" x14ac:dyDescent="0.25">
      <c r="A24" s="208"/>
      <c r="B24" s="119"/>
      <c r="C24" s="145"/>
      <c r="D24" s="170" t="s">
        <v>282</v>
      </c>
      <c r="E24" s="62" t="s">
        <v>211</v>
      </c>
    </row>
    <row r="25" spans="1:6" ht="15" customHeight="1" x14ac:dyDescent="0.25">
      <c r="A25" s="208"/>
      <c r="B25" s="119"/>
      <c r="C25" s="145"/>
      <c r="D25" s="171" t="s">
        <v>302</v>
      </c>
      <c r="E25" s="62" t="s">
        <v>312</v>
      </c>
    </row>
    <row r="26" spans="1:6" ht="15.75" customHeight="1" thickBot="1" x14ac:dyDescent="0.3">
      <c r="A26" s="209"/>
      <c r="B26" s="131"/>
      <c r="C26" s="154"/>
      <c r="D26" s="172" t="s">
        <v>31</v>
      </c>
      <c r="E26" s="63" t="s">
        <v>212</v>
      </c>
    </row>
    <row r="27" spans="1:6" ht="30" x14ac:dyDescent="0.25">
      <c r="A27" s="202" t="s">
        <v>303</v>
      </c>
      <c r="B27" s="163" t="s">
        <v>108</v>
      </c>
      <c r="C27" s="133" t="s">
        <v>337</v>
      </c>
      <c r="D27" s="167" t="s">
        <v>3</v>
      </c>
      <c r="E27" s="61" t="s">
        <v>219</v>
      </c>
    </row>
    <row r="28" spans="1:6" ht="45" x14ac:dyDescent="0.25">
      <c r="A28" s="203"/>
      <c r="B28" s="164" t="s">
        <v>342</v>
      </c>
      <c r="C28" s="160" t="s">
        <v>343</v>
      </c>
      <c r="D28" s="167" t="s">
        <v>33</v>
      </c>
      <c r="E28" s="61" t="s">
        <v>304</v>
      </c>
      <c r="F28" s="113"/>
    </row>
    <row r="29" spans="1:6" ht="30" x14ac:dyDescent="0.25">
      <c r="A29" s="203"/>
      <c r="B29" s="165" t="s">
        <v>273</v>
      </c>
      <c r="C29" s="161" t="s">
        <v>338</v>
      </c>
      <c r="D29" s="167" t="s">
        <v>30</v>
      </c>
      <c r="E29" s="62" t="s">
        <v>220</v>
      </c>
    </row>
    <row r="30" spans="1:6" ht="30" x14ac:dyDescent="0.25">
      <c r="A30" s="203"/>
      <c r="B30" s="162" t="s">
        <v>315</v>
      </c>
      <c r="C30" s="120" t="s">
        <v>339</v>
      </c>
      <c r="D30" s="167" t="s">
        <v>56</v>
      </c>
      <c r="E30" s="62" t="s">
        <v>297</v>
      </c>
    </row>
    <row r="31" spans="1:6" ht="30" x14ac:dyDescent="0.25">
      <c r="A31" s="203"/>
      <c r="B31" s="166" t="s">
        <v>106</v>
      </c>
      <c r="C31" s="120" t="s">
        <v>340</v>
      </c>
      <c r="D31" s="173" t="s">
        <v>280</v>
      </c>
      <c r="E31" s="62" t="s">
        <v>283</v>
      </c>
    </row>
    <row r="32" spans="1:6" ht="30" x14ac:dyDescent="0.25">
      <c r="A32" s="203"/>
      <c r="B32" s="162" t="s">
        <v>75</v>
      </c>
      <c r="C32" s="120" t="s">
        <v>341</v>
      </c>
      <c r="D32" s="173" t="s">
        <v>38</v>
      </c>
      <c r="E32" s="62" t="s">
        <v>226</v>
      </c>
    </row>
    <row r="33" spans="1:6" ht="30" x14ac:dyDescent="0.25">
      <c r="A33" s="204"/>
      <c r="B33" s="118"/>
      <c r="C33" s="155"/>
      <c r="D33" s="170" t="s">
        <v>281</v>
      </c>
      <c r="E33" s="62" t="s">
        <v>284</v>
      </c>
    </row>
    <row r="34" spans="1:6" s="128" customFormat="1" ht="30" x14ac:dyDescent="0.25">
      <c r="A34" s="204"/>
      <c r="B34" s="159"/>
      <c r="C34" s="159"/>
      <c r="D34" s="169" t="s">
        <v>24</v>
      </c>
      <c r="E34" s="61" t="s">
        <v>221</v>
      </c>
      <c r="F34" s="127"/>
    </row>
    <row r="35" spans="1:6" ht="30" x14ac:dyDescent="0.25">
      <c r="A35" s="204"/>
      <c r="B35" s="119"/>
      <c r="C35" s="145"/>
      <c r="D35" s="169" t="s">
        <v>18</v>
      </c>
      <c r="E35" s="61" t="s">
        <v>224</v>
      </c>
      <c r="F35" s="113"/>
    </row>
    <row r="36" spans="1:6" ht="30" x14ac:dyDescent="0.25">
      <c r="A36" s="204"/>
      <c r="B36" s="119"/>
      <c r="C36" s="145"/>
      <c r="D36" s="169" t="s">
        <v>4</v>
      </c>
      <c r="E36" s="61" t="s">
        <v>222</v>
      </c>
      <c r="F36" s="113"/>
    </row>
    <row r="37" spans="1:6" ht="30" x14ac:dyDescent="0.25">
      <c r="A37" s="204"/>
      <c r="B37" s="119"/>
      <c r="C37" s="145"/>
      <c r="D37" s="174" t="s">
        <v>140</v>
      </c>
      <c r="E37" s="61" t="s">
        <v>227</v>
      </c>
    </row>
    <row r="38" spans="1:6" ht="15" customHeight="1" x14ac:dyDescent="0.25">
      <c r="A38" s="204"/>
      <c r="B38" s="119"/>
      <c r="C38" s="145"/>
      <c r="D38" s="169" t="s">
        <v>32</v>
      </c>
      <c r="E38" s="61" t="s">
        <v>228</v>
      </c>
    </row>
    <row r="39" spans="1:6" ht="45" x14ac:dyDescent="0.25">
      <c r="A39" s="204"/>
      <c r="B39" s="119"/>
      <c r="C39" s="145"/>
      <c r="D39" s="169" t="s">
        <v>11</v>
      </c>
      <c r="E39" s="61" t="s">
        <v>225</v>
      </c>
    </row>
    <row r="40" spans="1:6" ht="30" x14ac:dyDescent="0.25">
      <c r="A40" s="204"/>
      <c r="B40" s="119"/>
      <c r="C40" s="145"/>
      <c r="D40" s="174" t="s">
        <v>70</v>
      </c>
      <c r="E40" s="61" t="s">
        <v>229</v>
      </c>
    </row>
    <row r="41" spans="1:6" ht="15" customHeight="1" x14ac:dyDescent="0.25">
      <c r="A41" s="204"/>
      <c r="B41" s="119"/>
      <c r="C41" s="145"/>
      <c r="D41" s="169" t="s">
        <v>5</v>
      </c>
      <c r="E41" s="61" t="s">
        <v>223</v>
      </c>
      <c r="F41" s="113"/>
    </row>
    <row r="42" spans="1:6" ht="30" x14ac:dyDescent="0.25">
      <c r="A42" s="204"/>
      <c r="B42" s="119"/>
      <c r="C42" s="145"/>
      <c r="D42" s="169" t="s">
        <v>19</v>
      </c>
      <c r="E42" s="61" t="s">
        <v>305</v>
      </c>
      <c r="F42" s="113"/>
    </row>
    <row r="43" spans="1:6" ht="15" customHeight="1" x14ac:dyDescent="0.25">
      <c r="A43" s="204"/>
      <c r="B43" s="119"/>
      <c r="C43" s="145"/>
      <c r="D43" s="170" t="s">
        <v>282</v>
      </c>
      <c r="E43" s="61" t="s">
        <v>306</v>
      </c>
      <c r="F43" s="113"/>
    </row>
    <row r="44" spans="1:6" ht="30" x14ac:dyDescent="0.25">
      <c r="A44" s="204"/>
      <c r="B44" s="119"/>
      <c r="C44" s="145"/>
      <c r="D44" s="169" t="s">
        <v>31</v>
      </c>
      <c r="E44" s="61" t="s">
        <v>307</v>
      </c>
      <c r="F44" s="113"/>
    </row>
    <row r="45" spans="1:6" ht="15.75" customHeight="1" thickBot="1" x14ac:dyDescent="0.3">
      <c r="A45" s="205"/>
      <c r="B45" s="134"/>
      <c r="C45" s="134"/>
      <c r="D45" s="169" t="s">
        <v>1</v>
      </c>
      <c r="E45" s="61" t="s">
        <v>213</v>
      </c>
    </row>
    <row r="46" spans="1:6" ht="30" x14ac:dyDescent="0.25">
      <c r="A46" s="199" t="s">
        <v>326</v>
      </c>
      <c r="B46" s="132" t="s">
        <v>107</v>
      </c>
      <c r="C46" s="133" t="s">
        <v>349</v>
      </c>
      <c r="D46" s="178" t="s">
        <v>29</v>
      </c>
      <c r="E46" s="64" t="s">
        <v>232</v>
      </c>
    </row>
    <row r="47" spans="1:6" ht="30" x14ac:dyDescent="0.25">
      <c r="A47" s="200"/>
      <c r="B47" s="117" t="s">
        <v>109</v>
      </c>
      <c r="C47" s="120" t="s">
        <v>350</v>
      </c>
      <c r="D47" s="167" t="s">
        <v>34</v>
      </c>
      <c r="E47" s="61" t="s">
        <v>231</v>
      </c>
    </row>
    <row r="48" spans="1:6" ht="30" x14ac:dyDescent="0.25">
      <c r="A48" s="200"/>
      <c r="B48" s="117" t="s">
        <v>344</v>
      </c>
      <c r="C48" s="120" t="s">
        <v>348</v>
      </c>
      <c r="D48" s="167" t="s">
        <v>35</v>
      </c>
      <c r="E48" s="61" t="s">
        <v>230</v>
      </c>
    </row>
    <row r="49" spans="1:6" ht="30" x14ac:dyDescent="0.25">
      <c r="A49" s="200"/>
      <c r="B49" s="117" t="s">
        <v>35</v>
      </c>
      <c r="C49" s="120" t="s">
        <v>347</v>
      </c>
      <c r="D49" s="167" t="s">
        <v>36</v>
      </c>
      <c r="E49" s="61" t="s">
        <v>233</v>
      </c>
    </row>
    <row r="50" spans="1:6" ht="30" x14ac:dyDescent="0.25">
      <c r="A50" s="200"/>
      <c r="B50" s="117" t="s">
        <v>345</v>
      </c>
      <c r="C50" s="120" t="s">
        <v>346</v>
      </c>
      <c r="D50" s="167" t="s">
        <v>20</v>
      </c>
      <c r="E50" s="61" t="s">
        <v>234</v>
      </c>
    </row>
    <row r="51" spans="1:6" ht="30" x14ac:dyDescent="0.25">
      <c r="A51" s="200"/>
      <c r="B51" s="117" t="s">
        <v>111</v>
      </c>
      <c r="C51" s="120" t="s">
        <v>351</v>
      </c>
      <c r="D51" s="179" t="s">
        <v>141</v>
      </c>
      <c r="E51" s="60" t="s">
        <v>235</v>
      </c>
    </row>
    <row r="52" spans="1:6" ht="45" x14ac:dyDescent="0.25">
      <c r="A52" s="200"/>
      <c r="B52" s="117" t="s">
        <v>112</v>
      </c>
      <c r="C52" s="120" t="s">
        <v>355</v>
      </c>
      <c r="D52" s="173" t="s">
        <v>362</v>
      </c>
      <c r="E52" s="61" t="s">
        <v>308</v>
      </c>
      <c r="F52" s="113"/>
    </row>
    <row r="53" spans="1:6" ht="30" x14ac:dyDescent="0.25">
      <c r="A53" s="200"/>
      <c r="B53" s="117" t="s">
        <v>23</v>
      </c>
      <c r="C53" s="120" t="s">
        <v>354</v>
      </c>
      <c r="D53" s="167" t="s">
        <v>22</v>
      </c>
      <c r="E53" s="61" t="s">
        <v>317</v>
      </c>
    </row>
    <row r="54" spans="1:6" ht="30" x14ac:dyDescent="0.25">
      <c r="A54" s="200"/>
      <c r="B54" s="117" t="s">
        <v>356</v>
      </c>
      <c r="C54" s="120" t="s">
        <v>357</v>
      </c>
      <c r="D54" s="167" t="s">
        <v>37</v>
      </c>
      <c r="E54" s="61" t="s">
        <v>240</v>
      </c>
    </row>
    <row r="55" spans="1:6" ht="30" x14ac:dyDescent="0.25">
      <c r="A55" s="200"/>
      <c r="B55" s="117" t="s">
        <v>113</v>
      </c>
      <c r="C55" s="120" t="s">
        <v>352</v>
      </c>
      <c r="D55" s="167" t="s">
        <v>23</v>
      </c>
      <c r="E55" s="61" t="s">
        <v>309</v>
      </c>
      <c r="F55" s="113"/>
    </row>
    <row r="56" spans="1:6" ht="30" x14ac:dyDescent="0.25">
      <c r="A56" s="200"/>
      <c r="B56" s="117" t="s">
        <v>114</v>
      </c>
      <c r="C56" s="120" t="s">
        <v>353</v>
      </c>
      <c r="D56" s="167" t="s">
        <v>310</v>
      </c>
      <c r="E56" s="61" t="s">
        <v>311</v>
      </c>
      <c r="F56" s="113"/>
    </row>
    <row r="57" spans="1:6" ht="30" x14ac:dyDescent="0.25">
      <c r="A57" s="200"/>
      <c r="B57" s="117" t="s">
        <v>74</v>
      </c>
      <c r="C57" s="120" t="s">
        <v>358</v>
      </c>
      <c r="D57" s="167" t="s">
        <v>0</v>
      </c>
      <c r="E57" s="61" t="s">
        <v>241</v>
      </c>
      <c r="F57" s="113"/>
    </row>
    <row r="58" spans="1:6" ht="30" x14ac:dyDescent="0.25">
      <c r="A58" s="200"/>
      <c r="B58" s="117" t="s">
        <v>115</v>
      </c>
      <c r="C58" s="120" t="s">
        <v>359</v>
      </c>
      <c r="D58" s="167" t="s">
        <v>2</v>
      </c>
      <c r="E58" s="61" t="s">
        <v>242</v>
      </c>
    </row>
    <row r="59" spans="1:6" ht="34.5" customHeight="1" x14ac:dyDescent="0.25">
      <c r="A59" s="200"/>
      <c r="B59" s="117" t="s">
        <v>93</v>
      </c>
      <c r="C59" s="120" t="s">
        <v>360</v>
      </c>
      <c r="D59" s="167" t="s">
        <v>97</v>
      </c>
      <c r="E59" s="61" t="s">
        <v>243</v>
      </c>
    </row>
    <row r="60" spans="1:6" ht="15" customHeight="1" x14ac:dyDescent="0.25">
      <c r="A60" s="200"/>
      <c r="B60" s="117" t="s">
        <v>116</v>
      </c>
      <c r="C60" s="120" t="s">
        <v>361</v>
      </c>
      <c r="D60" s="169" t="s">
        <v>95</v>
      </c>
      <c r="E60" s="61" t="s">
        <v>238</v>
      </c>
    </row>
    <row r="61" spans="1:6" ht="45" x14ac:dyDescent="0.25">
      <c r="A61" s="200"/>
      <c r="B61" s="129" t="s">
        <v>319</v>
      </c>
      <c r="C61" s="160" t="s">
        <v>363</v>
      </c>
      <c r="D61" s="180" t="s">
        <v>316</v>
      </c>
      <c r="E61" s="61" t="s">
        <v>239</v>
      </c>
    </row>
    <row r="62" spans="1:6" ht="30" x14ac:dyDescent="0.25">
      <c r="A62" s="201"/>
      <c r="B62" s="136"/>
      <c r="C62" s="156"/>
      <c r="D62" s="180" t="s">
        <v>92</v>
      </c>
      <c r="E62" s="61" t="s">
        <v>237</v>
      </c>
      <c r="F62" s="113"/>
    </row>
    <row r="63" spans="1:6" ht="15" customHeight="1" x14ac:dyDescent="0.25">
      <c r="A63" s="201"/>
      <c r="B63" s="119"/>
      <c r="C63" s="145"/>
      <c r="D63" s="180" t="s">
        <v>12</v>
      </c>
      <c r="E63" s="61" t="s">
        <v>236</v>
      </c>
    </row>
    <row r="64" spans="1:6" ht="30" x14ac:dyDescent="0.25">
      <c r="A64" s="201"/>
      <c r="B64" s="119"/>
      <c r="C64" s="145"/>
      <c r="D64" s="180" t="s">
        <v>98</v>
      </c>
      <c r="E64" s="61" t="s">
        <v>246</v>
      </c>
    </row>
    <row r="65" spans="1:5" ht="30" x14ac:dyDescent="0.25">
      <c r="A65" s="201"/>
      <c r="B65" s="119"/>
      <c r="C65" s="145"/>
      <c r="D65" s="180" t="s">
        <v>99</v>
      </c>
      <c r="E65" s="61" t="s">
        <v>247</v>
      </c>
    </row>
    <row r="66" spans="1:5" ht="30" x14ac:dyDescent="0.25">
      <c r="A66" s="201"/>
      <c r="B66" s="119"/>
      <c r="C66" s="145"/>
      <c r="D66" s="180" t="s">
        <v>100</v>
      </c>
      <c r="E66" s="61" t="s">
        <v>248</v>
      </c>
    </row>
    <row r="67" spans="1:5" ht="15" customHeight="1" x14ac:dyDescent="0.25">
      <c r="A67" s="201"/>
      <c r="B67" s="119"/>
      <c r="C67" s="145"/>
      <c r="D67" s="181" t="s">
        <v>276</v>
      </c>
      <c r="E67" s="126" t="s">
        <v>292</v>
      </c>
    </row>
    <row r="68" spans="1:5" ht="30" x14ac:dyDescent="0.25">
      <c r="A68" s="201"/>
      <c r="B68" s="137"/>
      <c r="C68" s="146"/>
      <c r="D68" s="181" t="s">
        <v>272</v>
      </c>
      <c r="E68" s="126" t="s">
        <v>285</v>
      </c>
    </row>
    <row r="69" spans="1:5" ht="15" customHeight="1" x14ac:dyDescent="0.25">
      <c r="A69" s="201"/>
      <c r="B69" s="138"/>
      <c r="C69" s="157"/>
      <c r="D69" s="173" t="s">
        <v>279</v>
      </c>
      <c r="E69" s="126" t="s">
        <v>286</v>
      </c>
    </row>
    <row r="70" spans="1:5" ht="15" customHeight="1" x14ac:dyDescent="0.25">
      <c r="A70" s="201"/>
      <c r="B70" s="137"/>
      <c r="C70" s="146"/>
      <c r="D70" s="181" t="s">
        <v>277</v>
      </c>
      <c r="E70" s="126" t="s">
        <v>287</v>
      </c>
    </row>
    <row r="71" spans="1:5" ht="15" customHeight="1" x14ac:dyDescent="0.25">
      <c r="A71" s="201"/>
      <c r="B71" s="139"/>
      <c r="C71" s="135"/>
      <c r="D71" s="211" t="s">
        <v>271</v>
      </c>
      <c r="E71" s="126" t="s">
        <v>288</v>
      </c>
    </row>
    <row r="72" spans="1:5" ht="15" customHeight="1" x14ac:dyDescent="0.25">
      <c r="A72" s="201"/>
      <c r="B72" s="138"/>
      <c r="C72" s="157"/>
      <c r="D72" s="181" t="s">
        <v>278</v>
      </c>
      <c r="E72" s="126" t="s">
        <v>289</v>
      </c>
    </row>
    <row r="73" spans="1:5" ht="15" customHeight="1" x14ac:dyDescent="0.25">
      <c r="A73" s="201"/>
      <c r="B73" s="140"/>
      <c r="C73" s="147"/>
      <c r="D73" s="167" t="s">
        <v>282</v>
      </c>
      <c r="E73" s="61" t="s">
        <v>244</v>
      </c>
    </row>
    <row r="74" spans="1:5" ht="30.75" thickBot="1" x14ac:dyDescent="0.3">
      <c r="A74" s="201"/>
      <c r="B74" s="141"/>
      <c r="C74" s="210"/>
      <c r="D74" s="167" t="s">
        <v>28</v>
      </c>
      <c r="E74" s="61" t="s">
        <v>245</v>
      </c>
    </row>
    <row r="75" spans="1:5" ht="30" x14ac:dyDescent="0.25">
      <c r="A75" s="195" t="s">
        <v>121</v>
      </c>
      <c r="B75" s="176" t="s">
        <v>118</v>
      </c>
      <c r="C75" s="133" t="s">
        <v>364</v>
      </c>
      <c r="D75" s="182" t="s">
        <v>65</v>
      </c>
      <c r="E75" s="64" t="s">
        <v>250</v>
      </c>
    </row>
    <row r="76" spans="1:5" ht="30" x14ac:dyDescent="0.25">
      <c r="A76" s="196"/>
      <c r="B76" s="166" t="s">
        <v>117</v>
      </c>
      <c r="C76" s="120" t="s">
        <v>365</v>
      </c>
      <c r="D76" s="167" t="s">
        <v>18</v>
      </c>
      <c r="E76" s="61" t="s">
        <v>249</v>
      </c>
    </row>
    <row r="77" spans="1:5" ht="30" x14ac:dyDescent="0.25">
      <c r="A77" s="196"/>
      <c r="B77" s="166" t="s">
        <v>119</v>
      </c>
      <c r="C77" s="120" t="s">
        <v>366</v>
      </c>
      <c r="D77" s="179" t="s">
        <v>313</v>
      </c>
      <c r="E77" s="61" t="s">
        <v>251</v>
      </c>
    </row>
    <row r="78" spans="1:5" ht="30" x14ac:dyDescent="0.25">
      <c r="A78" s="196"/>
      <c r="B78" s="177" t="s">
        <v>120</v>
      </c>
      <c r="C78" s="175" t="s">
        <v>367</v>
      </c>
      <c r="D78" s="183" t="s">
        <v>274</v>
      </c>
      <c r="E78" s="61" t="s">
        <v>290</v>
      </c>
    </row>
    <row r="79" spans="1:5" ht="30" x14ac:dyDescent="0.25">
      <c r="A79" s="197"/>
      <c r="B79" s="142"/>
      <c r="C79" s="148"/>
      <c r="D79" s="184" t="s">
        <v>275</v>
      </c>
      <c r="E79" s="61" t="s">
        <v>291</v>
      </c>
    </row>
    <row r="80" spans="1:5" ht="15" customHeight="1" x14ac:dyDescent="0.25">
      <c r="A80" s="197"/>
      <c r="B80" s="138"/>
      <c r="C80" s="157"/>
      <c r="D80" s="174" t="s">
        <v>77</v>
      </c>
      <c r="E80" s="61" t="s">
        <v>252</v>
      </c>
    </row>
    <row r="81" spans="1:6" ht="15" customHeight="1" x14ac:dyDescent="0.25">
      <c r="A81" s="197"/>
      <c r="B81" s="143"/>
      <c r="C81" s="149"/>
      <c r="D81" s="174" t="s">
        <v>78</v>
      </c>
      <c r="E81" s="61" t="s">
        <v>253</v>
      </c>
    </row>
    <row r="82" spans="1:6" ht="15.75" customHeight="1" thickBot="1" x14ac:dyDescent="0.3">
      <c r="A82" s="198"/>
      <c r="B82" s="144"/>
      <c r="C82" s="150"/>
      <c r="D82" s="172" t="s">
        <v>22</v>
      </c>
      <c r="E82" s="63" t="s">
        <v>254</v>
      </c>
      <c r="F82" s="113"/>
    </row>
    <row r="83" spans="1:6" s="1" customFormat="1" ht="15" customHeight="1" x14ac:dyDescent="0.25">
      <c r="A83" s="2"/>
      <c r="B83" s="121"/>
      <c r="C83" s="158"/>
      <c r="D83" s="122"/>
      <c r="E83" s="65"/>
    </row>
    <row r="84" spans="1:6" ht="15.75" customHeight="1" x14ac:dyDescent="0.25">
      <c r="B84" s="123" t="s">
        <v>173</v>
      </c>
      <c r="C84" s="123" t="s">
        <v>265</v>
      </c>
      <c r="D84" s="65"/>
      <c r="E84"/>
    </row>
    <row r="85" spans="1:6" x14ac:dyDescent="0.25">
      <c r="B85" s="124" t="s">
        <v>262</v>
      </c>
      <c r="C85" s="124" t="s">
        <v>266</v>
      </c>
      <c r="D85" s="66"/>
      <c r="E85"/>
    </row>
    <row r="86" spans="1:6" x14ac:dyDescent="0.25">
      <c r="B86" s="124" t="s">
        <v>255</v>
      </c>
      <c r="C86" s="124"/>
      <c r="D86" s="65"/>
      <c r="E86"/>
    </row>
    <row r="87" spans="1:6" x14ac:dyDescent="0.25">
      <c r="B87" s="124" t="s">
        <v>256</v>
      </c>
      <c r="C87" s="124"/>
      <c r="D87" s="65"/>
      <c r="E87"/>
    </row>
    <row r="88" spans="1:6" x14ac:dyDescent="0.25">
      <c r="B88" s="124" t="s">
        <v>257</v>
      </c>
      <c r="C88" s="124"/>
      <c r="D88" s="65"/>
      <c r="E88"/>
    </row>
    <row r="89" spans="1:6" x14ac:dyDescent="0.25">
      <c r="B89" s="124" t="s">
        <v>258</v>
      </c>
      <c r="C89" s="124"/>
      <c r="D89" s="65"/>
      <c r="E89"/>
    </row>
    <row r="90" spans="1:6" x14ac:dyDescent="0.25">
      <c r="B90" s="124" t="s">
        <v>259</v>
      </c>
      <c r="C90" s="124"/>
      <c r="D90" s="65"/>
      <c r="E90"/>
    </row>
    <row r="91" spans="1:6" x14ac:dyDescent="0.25">
      <c r="B91" s="124" t="s">
        <v>260</v>
      </c>
      <c r="C91" s="124" t="s">
        <v>267</v>
      </c>
      <c r="D91" s="65"/>
      <c r="E91"/>
    </row>
    <row r="92" spans="1:6" x14ac:dyDescent="0.25">
      <c r="B92" s="124" t="s">
        <v>261</v>
      </c>
      <c r="C92" s="124" t="s">
        <v>268</v>
      </c>
      <c r="D92" s="65"/>
      <c r="E92"/>
    </row>
    <row r="131" spans="1:5" s="1" customFormat="1" x14ac:dyDescent="0.25">
      <c r="A131" s="2"/>
      <c r="B131" s="121"/>
      <c r="C131" s="158"/>
      <c r="D131" s="122"/>
      <c r="E131" s="65"/>
    </row>
    <row r="133" spans="1:5" x14ac:dyDescent="0.25">
      <c r="E133" s="66"/>
    </row>
  </sheetData>
  <mergeCells count="1">
    <mergeCell ref="A2:E2"/>
  </mergeCells>
  <pageMargins left="0.7" right="0.7" top="0.75" bottom="0.75" header="0.3" footer="0.3"/>
  <pageSetup paperSize="3"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Prairie Creek EXAMPLE</vt:lpstr>
      <vt:lpstr>Pivot EXAMPLE</vt:lpstr>
      <vt:lpstr>Master Budget TEMPLATE</vt:lpstr>
      <vt:lpstr>Pivot TEMPLATE</vt:lpstr>
      <vt:lpstr>Phase-Goal-Category Lookup</vt:lpstr>
      <vt:lpstr>'Master Budget TEMPLATE'!Print_Area</vt:lpstr>
      <vt:lpstr>'Phase-Goal-Category Lookup'!Print_Area</vt:lpstr>
      <vt:lpstr>'Prairie Creek EXAMPLE'!Print_Area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kristinw</dc:creator>
  <cp:lastModifiedBy>Ryan Elting</cp:lastModifiedBy>
  <cp:lastPrinted>2020-04-15T22:57:02Z</cp:lastPrinted>
  <dcterms:created xsi:type="dcterms:W3CDTF">2019-09-18T21:49:49Z</dcterms:created>
  <dcterms:modified xsi:type="dcterms:W3CDTF">2020-07-23T20:10:15Z</dcterms:modified>
</cp:coreProperties>
</file>