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a\Desktop\ESRP 2016\Seahorse Siesta\"/>
    </mc:Choice>
  </mc:AlternateContent>
  <bookViews>
    <workbookView xWindow="0" yWindow="0" windowWidth="16710" windowHeight="4350"/>
  </bookViews>
  <sheets>
    <sheet name="Sheet2" sheetId="1" r:id="rId1"/>
  </sheets>
  <externalReferences>
    <externalReference r:id="rId2"/>
    <externalReference r:id="rId3"/>
  </externalReferences>
  <definedNames>
    <definedName name="ae_choices">'[2]Lists for dropdown'!$A$18:$A$25</definedName>
    <definedName name="choose_category">'[2]Lists for dropdown'!$A$1:$A$14</definedName>
    <definedName name="DesignOnly">'[2]Lists for dropdown'!$A$55:$A$66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6" i="1"/>
  <c r="E6" i="1"/>
  <c r="C6" i="1"/>
  <c r="B6" i="1"/>
  <c r="G6" i="1" s="1"/>
  <c r="F5" i="1"/>
  <c r="E5" i="1"/>
  <c r="C5" i="1"/>
  <c r="B5" i="1"/>
  <c r="G5" i="1" s="1"/>
  <c r="F4" i="1"/>
  <c r="E4" i="1"/>
  <c r="C4" i="1"/>
  <c r="B4" i="1"/>
  <c r="G4" i="1" s="1"/>
  <c r="F3" i="1"/>
  <c r="E3" i="1"/>
  <c r="E7" i="1" s="1"/>
  <c r="C3" i="1"/>
  <c r="B3" i="1"/>
  <c r="G3" i="1" s="1"/>
  <c r="F2" i="1"/>
  <c r="F7" i="1" s="1"/>
  <c r="C2" i="1"/>
  <c r="C7" i="1" s="1"/>
  <c r="B2" i="1"/>
  <c r="B7" i="1" s="1"/>
  <c r="G7" i="1" s="1"/>
  <c r="G8" i="1" l="1"/>
  <c r="G9" i="1" s="1"/>
  <c r="G2" i="1"/>
  <c r="G10" i="1" l="1"/>
  <c r="G11" i="1" s="1"/>
</calcChain>
</file>

<file path=xl/sharedStrings.xml><?xml version="1.0" encoding="utf-8"?>
<sst xmlns="http://schemas.openxmlformats.org/spreadsheetml/2006/main" count="17" uniqueCount="17">
  <si>
    <t xml:space="preserve">Seahorse Siesta Barge &amp; Armor Removal </t>
  </si>
  <si>
    <t>Personnel</t>
  </si>
  <si>
    <t>Travel</t>
  </si>
  <si>
    <t>Supplies</t>
  </si>
  <si>
    <t xml:space="preserve">Contracts </t>
  </si>
  <si>
    <t>Other (printing/postage/advertising)</t>
  </si>
  <si>
    <t>Total</t>
  </si>
  <si>
    <t xml:space="preserve"> Project Management  </t>
  </si>
  <si>
    <t xml:space="preserve"> Final Design/Project Bidding </t>
  </si>
  <si>
    <t xml:space="preserve"> Construction/Planting </t>
  </si>
  <si>
    <t xml:space="preserve"> Construction Oversight (Engineering support, As-builts) </t>
  </si>
  <si>
    <t xml:space="preserve"> Monitoring Implementation </t>
  </si>
  <si>
    <t xml:space="preserve"> SUBTOTAL </t>
  </si>
  <si>
    <t xml:space="preserve"> Indirect @10% </t>
  </si>
  <si>
    <t xml:space="preserve"> Project Total </t>
  </si>
  <si>
    <t>match</t>
  </si>
  <si>
    <t>esrp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</si>
</sst>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8" fontId="0" fillId="0" borderId="5" xfId="0" applyNumberFormat="1" applyBorder="1"/>
    <xf numFmtId="44" fontId="0" fillId="0" borderId="6" xfId="0" applyNumberForma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ahorse%20Siesta_ESRP%20Cost%20Estim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RP_Cost_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SF with monitoring"/>
      <sheetName val="Sheet2"/>
    </sheetNames>
    <sheetDataSet>
      <sheetData sheetId="0">
        <row r="7">
          <cell r="J7">
            <v>5170.7300000000005</v>
          </cell>
          <cell r="S7">
            <v>0</v>
          </cell>
        </row>
        <row r="14">
          <cell r="J14">
            <v>1854.67</v>
          </cell>
          <cell r="P14">
            <v>94.5</v>
          </cell>
          <cell r="R14">
            <v>5000</v>
          </cell>
          <cell r="S14">
            <v>500</v>
          </cell>
        </row>
        <row r="19">
          <cell r="J19">
            <v>6888.74</v>
          </cell>
          <cell r="P19">
            <v>2580</v>
          </cell>
          <cell r="R19">
            <v>384308.5</v>
          </cell>
          <cell r="S19">
            <v>0</v>
          </cell>
        </row>
        <row r="27">
          <cell r="J27">
            <v>252.4</v>
          </cell>
          <cell r="P27">
            <v>0</v>
          </cell>
          <cell r="R27">
            <v>52518.5</v>
          </cell>
          <cell r="S27">
            <v>0</v>
          </cell>
        </row>
        <row r="31">
          <cell r="J31">
            <v>7385.99</v>
          </cell>
          <cell r="P31">
            <v>1323</v>
          </cell>
          <cell r="R31">
            <v>4000</v>
          </cell>
          <cell r="S3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SF no monitoring"/>
      <sheetName val="Grant Budgets"/>
      <sheetName val="NWSF with monitoring"/>
      <sheetName val="Sheet1"/>
      <sheetName val="Instructions"/>
      <sheetName val="Design"/>
      <sheetName val="Restoration"/>
      <sheetName val="TOTAL SHEETS 1-3"/>
      <sheetName val="Lists for 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choose category</v>
          </cell>
        </row>
        <row r="3">
          <cell r="A3" t="str">
            <v>Construction</v>
          </cell>
        </row>
        <row r="4">
          <cell r="A4" t="str">
            <v>Construction labor</v>
          </cell>
        </row>
        <row r="5">
          <cell r="A5" t="str">
            <v>Construction supervision</v>
          </cell>
        </row>
        <row r="6">
          <cell r="A6" t="str">
            <v>Cultural resources</v>
          </cell>
        </row>
        <row r="7">
          <cell r="A7" t="str">
            <v>Demolition and site prep</v>
          </cell>
        </row>
        <row r="8">
          <cell r="A8" t="str">
            <v>Equipment and equipment use</v>
          </cell>
        </row>
        <row r="9">
          <cell r="A9" t="str">
            <v>Materials</v>
          </cell>
        </row>
        <row r="10">
          <cell r="A10" t="str">
            <v>Mobilization</v>
          </cell>
        </row>
        <row r="11">
          <cell r="A11" t="str">
            <v>Other</v>
          </cell>
        </row>
        <row r="12">
          <cell r="A12" t="str">
            <v>Permits</v>
          </cell>
        </row>
        <row r="13">
          <cell r="A13" t="str">
            <v>Project signs</v>
          </cell>
        </row>
        <row r="14">
          <cell r="A14" t="str">
            <v>Surveys</v>
          </cell>
        </row>
        <row r="19">
          <cell r="A19" t="str">
            <v>Data collection</v>
          </cell>
        </row>
        <row r="20">
          <cell r="A20" t="str">
            <v>Assessments (geologic, hydraulic, etc.)</v>
          </cell>
        </row>
        <row r="21">
          <cell r="A21" t="str">
            <v>Conceptual design</v>
          </cell>
        </row>
        <row r="22">
          <cell r="A22" t="str">
            <v>Preliminary design</v>
          </cell>
        </row>
        <row r="23">
          <cell r="A23" t="str">
            <v>Final design</v>
          </cell>
        </row>
        <row r="24">
          <cell r="A24" t="str">
            <v>Other</v>
          </cell>
        </row>
        <row r="25">
          <cell r="A25" t="str">
            <v>Administrative</v>
          </cell>
        </row>
        <row r="56">
          <cell r="A56" t="str">
            <v>Data collection</v>
          </cell>
        </row>
        <row r="57">
          <cell r="A57" t="str">
            <v>Assessments (geologic, hydraulic, etc.)</v>
          </cell>
        </row>
        <row r="58">
          <cell r="A58" t="str">
            <v>Conceptual design</v>
          </cell>
        </row>
        <row r="59">
          <cell r="A59" t="str">
            <v>Preliminary design</v>
          </cell>
        </row>
        <row r="60">
          <cell r="A60" t="str">
            <v>Final design</v>
          </cell>
        </row>
        <row r="61">
          <cell r="A61" t="str">
            <v>Cultural resources</v>
          </cell>
        </row>
        <row r="62">
          <cell r="A62" t="str">
            <v>Permits</v>
          </cell>
        </row>
        <row r="63">
          <cell r="A63" t="str">
            <v>Equipment</v>
          </cell>
        </row>
        <row r="64">
          <cell r="A64" t="str">
            <v>Survey</v>
          </cell>
        </row>
        <row r="65">
          <cell r="A65" t="str">
            <v>Other</v>
          </cell>
        </row>
        <row r="66">
          <cell r="A66" t="str">
            <v>Administrative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1" sqref="A11"/>
    </sheetView>
  </sheetViews>
  <sheetFormatPr defaultRowHeight="15" x14ac:dyDescent="0.25"/>
  <cols>
    <col min="1" max="1" width="52.140625" bestFit="1" customWidth="1"/>
    <col min="2" max="2" width="11.5703125" bestFit="1" customWidth="1"/>
    <col min="3" max="3" width="10.5703125" bestFit="1" customWidth="1"/>
    <col min="5" max="5" width="12.5703125" bestFit="1" customWidth="1"/>
    <col min="6" max="6" width="34.42578125" bestFit="1" customWidth="1"/>
    <col min="7" max="7" width="12.5703125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f>'[1]NWSF with monitoring'!J7</f>
        <v>5170.7300000000005</v>
      </c>
      <c r="C2" s="2">
        <f>-'[1]NWSF with monitoring'!P7</f>
        <v>0</v>
      </c>
      <c r="D2" s="3">
        <v>0</v>
      </c>
      <c r="E2" s="3">
        <v>0</v>
      </c>
      <c r="F2" s="3">
        <f>'[1]NWSF with monitoring'!S7</f>
        <v>0</v>
      </c>
      <c r="G2" s="3">
        <f>SUM(B2:F2)</f>
        <v>5170.7300000000005</v>
      </c>
    </row>
    <row r="3" spans="1:7" x14ac:dyDescent="0.25">
      <c r="A3" s="1" t="s">
        <v>8</v>
      </c>
      <c r="B3" s="2">
        <f>'[1]NWSF with monitoring'!J14</f>
        <v>1854.67</v>
      </c>
      <c r="C3" s="2">
        <f>'[1]NWSF with monitoring'!P14</f>
        <v>94.5</v>
      </c>
      <c r="D3" s="3">
        <v>0</v>
      </c>
      <c r="E3" s="3">
        <f>'[1]NWSF with monitoring'!R14</f>
        <v>5000</v>
      </c>
      <c r="F3" s="3">
        <f>'[1]NWSF with monitoring'!S14</f>
        <v>500</v>
      </c>
      <c r="G3" s="3">
        <f t="shared" ref="G3:G7" si="0">SUM(B3:F3)</f>
        <v>7449.17</v>
      </c>
    </row>
    <row r="4" spans="1:7" x14ac:dyDescent="0.25">
      <c r="A4" s="1" t="s">
        <v>9</v>
      </c>
      <c r="B4" s="2">
        <f>'[1]NWSF with monitoring'!J19</f>
        <v>6888.74</v>
      </c>
      <c r="C4" s="2">
        <f>'[1]NWSF with monitoring'!P19</f>
        <v>2580</v>
      </c>
      <c r="D4" s="4">
        <v>0</v>
      </c>
      <c r="E4" s="3">
        <f>'[1]NWSF with monitoring'!R19</f>
        <v>384308.5</v>
      </c>
      <c r="F4" s="3">
        <f>'[1]NWSF with monitoring'!S19</f>
        <v>0</v>
      </c>
      <c r="G4" s="3">
        <f t="shared" si="0"/>
        <v>393777.24</v>
      </c>
    </row>
    <row r="5" spans="1:7" x14ac:dyDescent="0.25">
      <c r="A5" s="1" t="s">
        <v>10</v>
      </c>
      <c r="B5" s="2">
        <f>'[1]NWSF with monitoring'!J27</f>
        <v>252.4</v>
      </c>
      <c r="C5" s="2">
        <f>'[1]NWSF with monitoring'!P27</f>
        <v>0</v>
      </c>
      <c r="D5" s="3">
        <v>0</v>
      </c>
      <c r="E5" s="3">
        <f>'[1]NWSF with monitoring'!R27</f>
        <v>52518.5</v>
      </c>
      <c r="F5" s="3">
        <f>'[1]NWSF with monitoring'!S27</f>
        <v>0</v>
      </c>
      <c r="G5" s="3">
        <f t="shared" si="0"/>
        <v>52770.9</v>
      </c>
    </row>
    <row r="6" spans="1:7" x14ac:dyDescent="0.25">
      <c r="A6" s="1" t="s">
        <v>11</v>
      </c>
      <c r="B6" s="2">
        <f>'[1]NWSF with monitoring'!J31</f>
        <v>7385.99</v>
      </c>
      <c r="C6" s="2">
        <f>'[1]NWSF with monitoring'!P31</f>
        <v>1323</v>
      </c>
      <c r="D6" s="3">
        <v>0</v>
      </c>
      <c r="E6" s="3">
        <f>'[1]NWSF with monitoring'!R31</f>
        <v>4000</v>
      </c>
      <c r="F6" s="3">
        <f>'[1]NWSF with monitoring'!S31</f>
        <v>0</v>
      </c>
      <c r="G6" s="3">
        <f t="shared" si="0"/>
        <v>12708.99</v>
      </c>
    </row>
    <row r="7" spans="1:7" x14ac:dyDescent="0.25">
      <c r="A7" s="1" t="s">
        <v>12</v>
      </c>
      <c r="B7" s="2">
        <f>SUM(B2:B6)</f>
        <v>21552.53</v>
      </c>
      <c r="C7" s="2">
        <f t="shared" ref="C7:F7" si="1">SUM(C2:C6)</f>
        <v>3997.5</v>
      </c>
      <c r="D7" s="2">
        <f t="shared" si="1"/>
        <v>0</v>
      </c>
      <c r="E7" s="2">
        <f t="shared" si="1"/>
        <v>445827</v>
      </c>
      <c r="F7" s="2">
        <f t="shared" si="1"/>
        <v>500</v>
      </c>
      <c r="G7" s="3">
        <f t="shared" si="0"/>
        <v>471877.03</v>
      </c>
    </row>
    <row r="8" spans="1:7" ht="15.75" thickBot="1" x14ac:dyDescent="0.3">
      <c r="A8" s="1" t="s">
        <v>13</v>
      </c>
      <c r="B8" s="5"/>
      <c r="C8" s="6"/>
      <c r="D8" s="6"/>
      <c r="E8" s="6"/>
      <c r="F8" s="7"/>
      <c r="G8" s="8">
        <f>G7*0.1</f>
        <v>47187.703000000009</v>
      </c>
    </row>
    <row r="9" spans="1:7" ht="15.75" thickBot="1" x14ac:dyDescent="0.3">
      <c r="A9" s="1" t="s">
        <v>14</v>
      </c>
      <c r="B9" s="5"/>
      <c r="C9" s="6"/>
      <c r="D9" s="6"/>
      <c r="E9" s="6"/>
      <c r="F9" s="6"/>
      <c r="G9" s="9">
        <f>SUM(G7:G8)</f>
        <v>519064.73300000001</v>
      </c>
    </row>
    <row r="10" spans="1:7" x14ac:dyDescent="0.25">
      <c r="F10" t="s">
        <v>15</v>
      </c>
      <c r="G10" s="10">
        <f>G9*0.3</f>
        <v>155719.41990000001</v>
      </c>
    </row>
    <row r="11" spans="1:7" x14ac:dyDescent="0.25">
      <c r="F11" t="s">
        <v>16</v>
      </c>
      <c r="G11" s="10">
        <f>G9-G10</f>
        <v>363345.31310000003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2016-05-17T23:56:20Z</dcterms:created>
  <dcterms:modified xsi:type="dcterms:W3CDTF">2016-05-17T23:56:42Z</dcterms:modified>
</cp:coreProperties>
</file>