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0" windowWidth="24735" windowHeight="128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" i="1"/>
  <c r="G9"/>
  <c r="H9" s="1"/>
  <c r="K12"/>
  <c r="I10"/>
  <c r="H10" s="1"/>
  <c r="G10"/>
  <c r="G8"/>
  <c r="G4" l="1"/>
  <c r="G5"/>
  <c r="G6"/>
  <c r="G7"/>
  <c r="G11"/>
  <c r="H11" s="1"/>
  <c r="J12"/>
  <c r="I6"/>
  <c r="H6" s="1"/>
  <c r="I7"/>
  <c r="I8"/>
  <c r="H8" s="1"/>
  <c r="I11"/>
  <c r="I3"/>
  <c r="I4"/>
  <c r="I5"/>
  <c r="F12"/>
  <c r="B12"/>
  <c r="J19" l="1"/>
  <c r="J14"/>
  <c r="H5"/>
  <c r="H3"/>
  <c r="H7"/>
  <c r="H4"/>
  <c r="E12"/>
  <c r="D12"/>
  <c r="C12"/>
  <c r="H12" l="1"/>
  <c r="I12"/>
  <c r="G12"/>
  <c r="J15" l="1"/>
  <c r="J18"/>
</calcChain>
</file>

<file path=xl/sharedStrings.xml><?xml version="1.0" encoding="utf-8"?>
<sst xmlns="http://schemas.openxmlformats.org/spreadsheetml/2006/main" count="29" uniqueCount="29">
  <si>
    <t>Estimated Costs</t>
  </si>
  <si>
    <t>SRFB/PSAR Funding</t>
  </si>
  <si>
    <t>Match and leverage</t>
  </si>
  <si>
    <t>Tasks</t>
  </si>
  <si>
    <t>Personnel</t>
  </si>
  <si>
    <t>Travel</t>
  </si>
  <si>
    <t>Equipment</t>
  </si>
  <si>
    <t>Supplies</t>
  </si>
  <si>
    <t>Contractual</t>
  </si>
  <si>
    <t>Total dedicated match =</t>
  </si>
  <si>
    <t>Total Estimated Costs</t>
  </si>
  <si>
    <t xml:space="preserve"> TOTALS </t>
  </si>
  <si>
    <t xml:space="preserve"> Total 2013 Request to RCO</t>
  </si>
  <si>
    <t>Task 2- Cultural Resources Review</t>
  </si>
  <si>
    <t xml:space="preserve">Task 1- Project Management </t>
  </si>
  <si>
    <t>Task 5- Hydrodynamic modeling</t>
  </si>
  <si>
    <t>Task 3- Topographic Survey</t>
  </si>
  <si>
    <t>Secured match&gt;&gt;</t>
  </si>
  <si>
    <t xml:space="preserve"> Secured Match =</t>
  </si>
  <si>
    <t>Total 2013 SRFB/PSAR funding request=</t>
  </si>
  <si>
    <t>Willow Creek daylighting- Final Feasibility Study</t>
  </si>
  <si>
    <t>Task 7- Working meetings with Chevron and BNSF</t>
  </si>
  <si>
    <t>Task 8- Final Feasibility Report</t>
  </si>
  <si>
    <t>Task 4- Beach outlet alignment</t>
  </si>
  <si>
    <t>Total Match</t>
  </si>
  <si>
    <t>Task 6- Geotechnical assessment</t>
  </si>
  <si>
    <t>Task 7- Contaminated soils assessment</t>
  </si>
  <si>
    <t>City of Edmonds- Leverage (not included in match, but reflects total project cost)</t>
  </si>
  <si>
    <t>City of Edmonds- MATCH SECURED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</si>
</sst>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Arial Black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1" applyFont="1" applyFill="1" applyBorder="1"/>
    <xf numFmtId="0" fontId="3" fillId="3" borderId="2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4" fillId="5" borderId="4" xfId="1" applyFont="1" applyFill="1" applyBorder="1" applyAlignment="1">
      <alignment wrapText="1"/>
    </xf>
    <xf numFmtId="0" fontId="4" fillId="0" borderId="5" xfId="1" applyFont="1" applyBorder="1" applyAlignment="1">
      <alignment horizontal="center" textRotation="90" wrapText="1"/>
    </xf>
    <xf numFmtId="0" fontId="4" fillId="0" borderId="6" xfId="1" applyFont="1" applyBorder="1" applyAlignment="1">
      <alignment horizontal="center" textRotation="90" wrapText="1"/>
    </xf>
    <xf numFmtId="0" fontId="4" fillId="0" borderId="7" xfId="1" applyFont="1" applyBorder="1" applyAlignment="1">
      <alignment horizontal="center" textRotation="90" wrapText="1"/>
    </xf>
    <xf numFmtId="164" fontId="6" fillId="6" borderId="10" xfId="2" applyNumberFormat="1" applyFont="1" applyFill="1" applyBorder="1" applyAlignment="1">
      <alignment horizontal="right" vertical="top"/>
    </xf>
    <xf numFmtId="164" fontId="6" fillId="6" borderId="9" xfId="2" applyNumberFormat="1" applyFont="1" applyFill="1" applyBorder="1" applyAlignment="1">
      <alignment horizontal="right" vertical="top"/>
    </xf>
    <xf numFmtId="164" fontId="8" fillId="6" borderId="11" xfId="2" applyNumberFormat="1" applyFont="1" applyFill="1" applyBorder="1" applyAlignment="1">
      <alignment horizontal="right" vertical="top" wrapText="1"/>
    </xf>
    <xf numFmtId="164" fontId="6" fillId="6" borderId="11" xfId="2" applyNumberFormat="1" applyFont="1" applyFill="1" applyBorder="1" applyAlignment="1">
      <alignment horizontal="right" vertical="top"/>
    </xf>
    <xf numFmtId="165" fontId="7" fillId="5" borderId="10" xfId="2" applyNumberFormat="1" applyFont="1" applyFill="1" applyBorder="1" applyAlignment="1">
      <alignment horizontal="left" vertical="top"/>
    </xf>
    <xf numFmtId="164" fontId="7" fillId="5" borderId="12" xfId="2" applyNumberFormat="1" applyFont="1" applyFill="1" applyBorder="1" applyAlignment="1">
      <alignment horizontal="right" vertical="top" wrapText="1"/>
    </xf>
    <xf numFmtId="164" fontId="7" fillId="5" borderId="13" xfId="2" applyNumberFormat="1" applyFont="1" applyFill="1" applyBorder="1" applyAlignment="1">
      <alignment horizontal="right" vertical="top" wrapText="1"/>
    </xf>
    <xf numFmtId="164" fontId="7" fillId="5" borderId="14" xfId="2" applyNumberFormat="1" applyFont="1" applyFill="1" applyBorder="1" applyAlignment="1">
      <alignment horizontal="right" vertical="top" wrapText="1"/>
    </xf>
    <xf numFmtId="164" fontId="7" fillId="5" borderId="15" xfId="2" applyNumberFormat="1" applyFont="1" applyFill="1" applyBorder="1" applyAlignment="1">
      <alignment horizontal="right" vertical="top"/>
    </xf>
    <xf numFmtId="0" fontId="10" fillId="2" borderId="10" xfId="1" applyFont="1" applyFill="1" applyBorder="1"/>
    <xf numFmtId="164" fontId="9" fillId="2" borderId="10" xfId="1" applyNumberFormat="1" applyFont="1" applyFill="1" applyBorder="1"/>
    <xf numFmtId="164" fontId="10" fillId="2" borderId="10" xfId="1" applyNumberFormat="1" applyFont="1" applyFill="1" applyBorder="1"/>
    <xf numFmtId="164" fontId="7" fillId="5" borderId="16" xfId="2" applyNumberFormat="1" applyFont="1" applyFill="1" applyBorder="1" applyAlignment="1">
      <alignment horizontal="right" vertical="top"/>
    </xf>
    <xf numFmtId="0" fontId="10" fillId="0" borderId="0" xfId="1" applyFont="1"/>
    <xf numFmtId="165" fontId="9" fillId="0" borderId="0" xfId="1" applyNumberFormat="1" applyFont="1" applyFill="1" applyBorder="1"/>
    <xf numFmtId="164" fontId="6" fillId="0" borderId="17" xfId="1" applyNumberFormat="1" applyFont="1" applyFill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5" fillId="0" borderId="0" xfId="1" applyFont="1"/>
    <xf numFmtId="0" fontId="1" fillId="0" borderId="0" xfId="1"/>
    <xf numFmtId="0" fontId="11" fillId="0" borderId="0" xfId="1" applyFont="1"/>
    <xf numFmtId="6" fontId="12" fillId="0" borderId="0" xfId="1" applyNumberFormat="1" applyFont="1"/>
    <xf numFmtId="6" fontId="5" fillId="0" borderId="0" xfId="1" applyNumberFormat="1" applyFont="1"/>
    <xf numFmtId="0" fontId="3" fillId="4" borderId="18" xfId="1" applyFont="1" applyFill="1" applyBorder="1" applyAlignment="1">
      <alignment horizontal="left"/>
    </xf>
    <xf numFmtId="0" fontId="3" fillId="3" borderId="18" xfId="1" applyFont="1" applyFill="1" applyBorder="1" applyAlignment="1">
      <alignment horizontal="center"/>
    </xf>
    <xf numFmtId="0" fontId="5" fillId="9" borderId="19" xfId="1" applyFont="1" applyFill="1" applyBorder="1" applyAlignment="1">
      <alignment horizontal="center" vertical="center" textRotation="90" wrapText="1"/>
    </xf>
    <xf numFmtId="0" fontId="3" fillId="7" borderId="20" xfId="1" applyFont="1" applyFill="1" applyBorder="1" applyAlignment="1">
      <alignment horizontal="left"/>
    </xf>
    <xf numFmtId="0" fontId="4" fillId="7" borderId="21" xfId="1" applyFont="1" applyFill="1" applyBorder="1" applyAlignment="1">
      <alignment horizontal="center" vertical="center" textRotation="90" wrapText="1"/>
    </xf>
    <xf numFmtId="164" fontId="7" fillId="7" borderId="22" xfId="2" applyNumberFormat="1" applyFont="1" applyFill="1" applyBorder="1" applyAlignment="1">
      <alignment horizontal="right" vertical="top" wrapText="1"/>
    </xf>
    <xf numFmtId="164" fontId="7" fillId="7" borderId="23" xfId="2" applyNumberFormat="1" applyFont="1" applyFill="1" applyBorder="1" applyAlignment="1">
      <alignment horizontal="right" vertical="top"/>
    </xf>
    <xf numFmtId="164" fontId="6" fillId="6" borderId="8" xfId="2" applyNumberFormat="1" applyFont="1" applyFill="1" applyBorder="1" applyAlignment="1">
      <alignment horizontal="right" vertical="top"/>
    </xf>
    <xf numFmtId="164" fontId="6" fillId="6" borderId="24" xfId="2" applyNumberFormat="1" applyFont="1" applyFill="1" applyBorder="1" applyAlignment="1">
      <alignment horizontal="right" vertical="top"/>
    </xf>
    <xf numFmtId="164" fontId="6" fillId="6" borderId="4" xfId="2" applyNumberFormat="1" applyFont="1" applyFill="1" applyBorder="1" applyAlignment="1">
      <alignment horizontal="right" vertical="top"/>
    </xf>
    <xf numFmtId="0" fontId="6" fillId="6" borderId="25" xfId="1" applyFont="1" applyFill="1" applyBorder="1" applyAlignment="1">
      <alignment wrapText="1"/>
    </xf>
    <xf numFmtId="164" fontId="7" fillId="8" borderId="22" xfId="2" applyNumberFormat="1" applyFont="1" applyFill="1" applyBorder="1" applyAlignment="1">
      <alignment horizontal="right" vertical="top" wrapText="1"/>
    </xf>
    <xf numFmtId="164" fontId="7" fillId="8" borderId="23" xfId="2" applyNumberFormat="1" applyFont="1" applyFill="1" applyBorder="1" applyAlignment="1">
      <alignment horizontal="right" vertical="top"/>
    </xf>
    <xf numFmtId="0" fontId="11" fillId="0" borderId="0" xfId="1" applyFont="1" applyAlignment="1">
      <alignment horizontal="right"/>
    </xf>
    <xf numFmtId="164" fontId="6" fillId="9" borderId="22" xfId="2" applyNumberFormat="1" applyFont="1" applyFill="1" applyBorder="1" applyAlignment="1">
      <alignment horizontal="right" vertical="top" wrapText="1"/>
    </xf>
    <xf numFmtId="164" fontId="9" fillId="9" borderId="26" xfId="2" applyNumberFormat="1" applyFont="1" applyFill="1" applyBorder="1" applyAlignment="1">
      <alignment horizontal="right" vertical="top"/>
    </xf>
    <xf numFmtId="0" fontId="4" fillId="8" borderId="21" xfId="1" applyFont="1" applyFill="1" applyBorder="1" applyAlignment="1">
      <alignment horizontal="center" vertical="center" textRotation="90" wrapText="1"/>
    </xf>
    <xf numFmtId="0" fontId="0" fillId="0" borderId="0" xfId="0" applyBorder="1"/>
    <xf numFmtId="164" fontId="7" fillId="5" borderId="6" xfId="2" applyNumberFormat="1" applyFont="1" applyFill="1" applyBorder="1" applyAlignment="1">
      <alignment horizontal="right" vertical="top"/>
    </xf>
    <xf numFmtId="0" fontId="6" fillId="5" borderId="24" xfId="1" applyFont="1" applyFill="1" applyBorder="1" applyAlignment="1">
      <alignment horizontal="right"/>
    </xf>
    <xf numFmtId="0" fontId="3" fillId="4" borderId="27" xfId="1" applyFont="1" applyFill="1" applyBorder="1" applyAlignment="1">
      <alignment horizontal="left"/>
    </xf>
    <xf numFmtId="164" fontId="6" fillId="6" borderId="28" xfId="2" applyNumberFormat="1" applyFont="1" applyFill="1" applyBorder="1" applyAlignment="1">
      <alignment horizontal="right" vertical="top"/>
    </xf>
    <xf numFmtId="164" fontId="6" fillId="0" borderId="4" xfId="2" applyNumberFormat="1" applyFont="1" applyFill="1" applyBorder="1" applyAlignment="1">
      <alignment horizontal="right" vertical="top"/>
    </xf>
    <xf numFmtId="10" fontId="7" fillId="5" borderId="10" xfId="3" applyNumberFormat="1" applyFont="1" applyFill="1" applyBorder="1" applyAlignment="1">
      <alignment horizontal="right"/>
    </xf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zoomScale="75" zoomScaleNormal="75" workbookViewId="0">
      <selection activeCell="M11" sqref="M11"/>
    </sheetView>
  </sheetViews>
  <sheetFormatPr defaultRowHeight="15"/>
  <cols>
    <col min="1" max="1" width="67.28515625" bestFit="1" customWidth="1"/>
    <col min="2" max="2" width="13.42578125" customWidth="1"/>
    <col min="6" max="6" width="11.42578125" customWidth="1"/>
    <col min="7" max="7" width="18.5703125" customWidth="1"/>
    <col min="8" max="8" width="24" customWidth="1"/>
    <col min="9" max="9" width="25.140625" customWidth="1"/>
    <col min="10" max="10" width="24.28515625" customWidth="1"/>
    <col min="11" max="11" width="25" customWidth="1"/>
    <col min="12" max="12" width="12" customWidth="1"/>
    <col min="13" max="13" width="12.140625" customWidth="1"/>
    <col min="14" max="14" width="10.85546875" customWidth="1"/>
  </cols>
  <sheetData>
    <row r="1" spans="1:11" ht="20.25" thickBot="1">
      <c r="A1" s="1" t="s">
        <v>20</v>
      </c>
      <c r="B1" s="2" t="s">
        <v>0</v>
      </c>
      <c r="C1" s="3"/>
      <c r="D1" s="3"/>
      <c r="E1" s="3"/>
      <c r="F1" s="3"/>
      <c r="G1" s="31"/>
      <c r="H1" s="33" t="s">
        <v>1</v>
      </c>
      <c r="I1" s="30" t="s">
        <v>2</v>
      </c>
      <c r="J1" s="50"/>
      <c r="K1" s="50"/>
    </row>
    <row r="2" spans="1:11" ht="121.5">
      <c r="A2" s="4" t="s">
        <v>3</v>
      </c>
      <c r="B2" s="5" t="s">
        <v>4</v>
      </c>
      <c r="C2" s="6" t="s">
        <v>5</v>
      </c>
      <c r="D2" s="6" t="s">
        <v>6</v>
      </c>
      <c r="E2" s="6" t="s">
        <v>7</v>
      </c>
      <c r="F2" s="7" t="s">
        <v>8</v>
      </c>
      <c r="G2" s="32" t="s">
        <v>10</v>
      </c>
      <c r="H2" s="34" t="s">
        <v>12</v>
      </c>
      <c r="I2" s="46" t="s">
        <v>24</v>
      </c>
      <c r="J2" s="5" t="s">
        <v>28</v>
      </c>
      <c r="K2" s="5" t="s">
        <v>27</v>
      </c>
    </row>
    <row r="3" spans="1:11" ht="44.25" customHeight="1">
      <c r="A3" s="40" t="s">
        <v>14</v>
      </c>
      <c r="B3" s="11">
        <v>23000</v>
      </c>
      <c r="C3" s="8"/>
      <c r="D3" s="8"/>
      <c r="E3" s="8"/>
      <c r="F3" s="9">
        <v>41600</v>
      </c>
      <c r="G3" s="44">
        <f>SUM(B3:F3)</f>
        <v>64600</v>
      </c>
      <c r="H3" s="35">
        <f t="shared" ref="H3:H11" si="0">G3-I3-K3</f>
        <v>0</v>
      </c>
      <c r="I3" s="41">
        <f t="shared" ref="I3:I8" si="1">SUM(J3:J3)</f>
        <v>20000</v>
      </c>
      <c r="J3" s="10">
        <v>20000</v>
      </c>
      <c r="K3" s="10">
        <v>44600</v>
      </c>
    </row>
    <row r="4" spans="1:11" ht="38.25" customHeight="1">
      <c r="A4" s="40" t="s">
        <v>13</v>
      </c>
      <c r="B4" s="11">
        <v>5000</v>
      </c>
      <c r="C4" s="8"/>
      <c r="D4" s="8"/>
      <c r="E4" s="8"/>
      <c r="F4" s="9">
        <v>15000</v>
      </c>
      <c r="G4" s="44">
        <f t="shared" ref="G4:G11" si="2">SUM(B4:F4)</f>
        <v>20000</v>
      </c>
      <c r="H4" s="35">
        <f t="shared" si="0"/>
        <v>10000</v>
      </c>
      <c r="I4" s="41">
        <f t="shared" si="1"/>
        <v>10000</v>
      </c>
      <c r="J4" s="10">
        <v>10000</v>
      </c>
      <c r="K4" s="10"/>
    </row>
    <row r="5" spans="1:11" ht="38.25" customHeight="1">
      <c r="A5" s="40" t="s">
        <v>16</v>
      </c>
      <c r="B5" s="11">
        <v>12000</v>
      </c>
      <c r="C5" s="8"/>
      <c r="D5" s="8"/>
      <c r="E5" s="8"/>
      <c r="F5" s="9">
        <v>21337</v>
      </c>
      <c r="G5" s="44">
        <f t="shared" si="2"/>
        <v>33337</v>
      </c>
      <c r="H5" s="35">
        <f t="shared" si="0"/>
        <v>9337</v>
      </c>
      <c r="I5" s="41">
        <f t="shared" si="1"/>
        <v>5300</v>
      </c>
      <c r="J5" s="10">
        <v>5300</v>
      </c>
      <c r="K5" s="10">
        <v>18700</v>
      </c>
    </row>
    <row r="6" spans="1:11" ht="42" customHeight="1">
      <c r="A6" s="40" t="s">
        <v>23</v>
      </c>
      <c r="B6" s="11"/>
      <c r="C6" s="8"/>
      <c r="D6" s="8"/>
      <c r="E6" s="8"/>
      <c r="F6" s="9">
        <v>35933</v>
      </c>
      <c r="G6" s="44">
        <f t="shared" si="2"/>
        <v>35933</v>
      </c>
      <c r="H6" s="35">
        <f t="shared" si="0"/>
        <v>11933</v>
      </c>
      <c r="I6" s="41">
        <f t="shared" si="1"/>
        <v>0</v>
      </c>
      <c r="J6" s="11"/>
      <c r="K6" s="11">
        <v>24000</v>
      </c>
    </row>
    <row r="7" spans="1:11" ht="36.75" customHeight="1">
      <c r="A7" s="40" t="s">
        <v>15</v>
      </c>
      <c r="B7" s="11"/>
      <c r="C7" s="8"/>
      <c r="D7" s="8"/>
      <c r="E7" s="8"/>
      <c r="F7" s="9">
        <v>74021</v>
      </c>
      <c r="G7" s="44">
        <f t="shared" si="2"/>
        <v>74021</v>
      </c>
      <c r="H7" s="35">
        <f t="shared" si="0"/>
        <v>74021</v>
      </c>
      <c r="I7" s="41">
        <f t="shared" si="1"/>
        <v>0</v>
      </c>
      <c r="J7" s="8"/>
      <c r="K7" s="8"/>
    </row>
    <row r="8" spans="1:11" ht="36.75" customHeight="1">
      <c r="A8" s="40" t="s">
        <v>25</v>
      </c>
      <c r="B8" s="37"/>
      <c r="C8" s="38"/>
      <c r="D8" s="38"/>
      <c r="E8" s="38"/>
      <c r="F8" s="52">
        <v>53995</v>
      </c>
      <c r="G8" s="44">
        <f>SUM(B8:F8)</f>
        <v>53995</v>
      </c>
      <c r="H8" s="35">
        <f t="shared" si="0"/>
        <v>53995</v>
      </c>
      <c r="I8" s="41">
        <f t="shared" si="1"/>
        <v>0</v>
      </c>
      <c r="J8" s="8"/>
      <c r="K8" s="8"/>
    </row>
    <row r="9" spans="1:11" ht="36.75" customHeight="1">
      <c r="A9" s="40" t="s">
        <v>26</v>
      </c>
      <c r="B9" s="37"/>
      <c r="C9" s="38"/>
      <c r="D9" s="38"/>
      <c r="E9" s="38"/>
      <c r="F9" s="52">
        <v>19580</v>
      </c>
      <c r="G9" s="44">
        <f>SUM(B9:F9)</f>
        <v>19580</v>
      </c>
      <c r="H9" s="35">
        <f t="shared" si="0"/>
        <v>19580</v>
      </c>
      <c r="I9" s="41"/>
      <c r="J9" s="51"/>
      <c r="K9" s="51"/>
    </row>
    <row r="10" spans="1:11" ht="36.75" customHeight="1">
      <c r="A10" s="40" t="s">
        <v>21</v>
      </c>
      <c r="B10" s="37">
        <v>8900</v>
      </c>
      <c r="C10" s="38"/>
      <c r="D10" s="38"/>
      <c r="E10" s="38"/>
      <c r="F10" s="39">
        <v>5498</v>
      </c>
      <c r="G10" s="44">
        <f>SUM(B10:F10)</f>
        <v>14398</v>
      </c>
      <c r="H10" s="35">
        <f t="shared" si="0"/>
        <v>5498</v>
      </c>
      <c r="I10" s="41">
        <f>SUM(J10:J10)</f>
        <v>0</v>
      </c>
      <c r="J10" s="51"/>
      <c r="K10" s="51">
        <v>8900</v>
      </c>
    </row>
    <row r="11" spans="1:11" ht="36.75" customHeight="1" thickBot="1">
      <c r="A11" s="40" t="s">
        <v>22</v>
      </c>
      <c r="B11" s="37"/>
      <c r="C11" s="38"/>
      <c r="D11" s="38"/>
      <c r="E11" s="38"/>
      <c r="F11" s="39">
        <v>15636</v>
      </c>
      <c r="G11" s="44">
        <f t="shared" si="2"/>
        <v>15636</v>
      </c>
      <c r="H11" s="35">
        <f t="shared" si="0"/>
        <v>15636</v>
      </c>
      <c r="I11" s="41">
        <f>SUM(J11:J11)</f>
        <v>0</v>
      </c>
      <c r="J11" s="51"/>
      <c r="K11" s="51"/>
    </row>
    <row r="12" spans="1:11" ht="36.75" customHeight="1" thickTop="1" thickBot="1">
      <c r="A12" s="12" t="s">
        <v>11</v>
      </c>
      <c r="B12" s="14">
        <f>SUM(B3:B11)</f>
        <v>48900</v>
      </c>
      <c r="C12" s="15">
        <f>SUM(C3:C7)</f>
        <v>0</v>
      </c>
      <c r="D12" s="15">
        <f>SUM(D3:D7)</f>
        <v>0</v>
      </c>
      <c r="E12" s="15">
        <f>SUM(E3:E7)</f>
        <v>0</v>
      </c>
      <c r="F12" s="13">
        <f t="shared" ref="F12:K12" si="3">SUM(F3:F11)</f>
        <v>282600</v>
      </c>
      <c r="G12" s="45">
        <f t="shared" si="3"/>
        <v>331500</v>
      </c>
      <c r="H12" s="36">
        <f t="shared" si="3"/>
        <v>200000</v>
      </c>
      <c r="I12" s="42">
        <f t="shared" si="3"/>
        <v>35300</v>
      </c>
      <c r="J12" s="16">
        <f t="shared" si="3"/>
        <v>35300</v>
      </c>
      <c r="K12" s="16">
        <f t="shared" si="3"/>
        <v>96200</v>
      </c>
    </row>
    <row r="13" spans="1:11" ht="36.75" customHeight="1" thickBot="1">
      <c r="A13" s="17"/>
      <c r="B13" s="18"/>
      <c r="C13" s="19"/>
      <c r="D13" s="19"/>
      <c r="E13" s="19"/>
      <c r="F13" s="19"/>
      <c r="G13" s="19"/>
      <c r="H13" s="19"/>
      <c r="I13" s="19"/>
      <c r="J13" s="20"/>
    </row>
    <row r="14" spans="1:11" ht="36.75" customHeight="1">
      <c r="A14" s="21"/>
      <c r="B14" s="22"/>
      <c r="C14" s="21"/>
      <c r="D14" s="21"/>
      <c r="E14" s="21"/>
      <c r="F14" s="21"/>
      <c r="G14" s="21"/>
      <c r="H14" s="21"/>
      <c r="I14" s="23" t="s">
        <v>17</v>
      </c>
      <c r="J14" s="48">
        <f>SUM(J12:J12)</f>
        <v>35300</v>
      </c>
    </row>
    <row r="15" spans="1:11" ht="36.75" customHeight="1">
      <c r="A15" s="21"/>
      <c r="B15" s="25"/>
      <c r="C15" s="21"/>
      <c r="D15" s="21"/>
      <c r="E15" s="21"/>
      <c r="F15" s="21"/>
      <c r="G15" s="21"/>
      <c r="H15" s="21"/>
      <c r="I15" s="49" t="s">
        <v>18</v>
      </c>
      <c r="J15" s="53">
        <f>(I12)/(H12+I12)</f>
        <v>0.15002124946876327</v>
      </c>
    </row>
    <row r="16" spans="1:11" ht="36.75" customHeight="1">
      <c r="A16" s="21"/>
      <c r="B16" s="21"/>
      <c r="C16" s="21"/>
      <c r="D16" s="21"/>
      <c r="E16" s="21"/>
      <c r="F16" s="21"/>
      <c r="G16" s="21"/>
      <c r="H16" s="21"/>
      <c r="I16" s="21"/>
      <c r="J16" s="26"/>
    </row>
    <row r="17" spans="1:16" ht="18">
      <c r="A17" s="26"/>
      <c r="B17" s="26"/>
      <c r="C17" s="26"/>
      <c r="D17" s="26"/>
      <c r="E17" s="26"/>
      <c r="F17" s="26"/>
      <c r="G17" s="26"/>
      <c r="H17" s="27"/>
      <c r="I17" s="27"/>
    </row>
    <row r="18" spans="1:16" ht="18">
      <c r="A18" s="26"/>
      <c r="B18" s="26"/>
      <c r="C18" s="26"/>
      <c r="E18" s="26"/>
      <c r="F18" s="26"/>
      <c r="H18" s="26"/>
      <c r="I18" s="43" t="s">
        <v>19</v>
      </c>
      <c r="J18" s="28">
        <f>H12</f>
        <v>200000</v>
      </c>
    </row>
    <row r="19" spans="1:16" ht="18">
      <c r="A19" s="26"/>
      <c r="B19" s="26"/>
      <c r="C19" s="26"/>
      <c r="D19" s="26"/>
      <c r="E19" s="26"/>
      <c r="F19" s="26"/>
      <c r="G19" s="26"/>
      <c r="I19" s="43" t="s">
        <v>9</v>
      </c>
      <c r="J19" s="29">
        <f>J12</f>
        <v>35300</v>
      </c>
      <c r="K19" s="47"/>
      <c r="L19" s="24"/>
      <c r="M19" s="24"/>
    </row>
    <row r="20" spans="1:16" ht="15.75">
      <c r="A20" s="26"/>
      <c r="B20" s="26"/>
      <c r="C20" s="26"/>
      <c r="D20" s="26"/>
      <c r="E20" s="26"/>
      <c r="F20" s="26"/>
      <c r="G20" s="26"/>
      <c r="H20" s="26"/>
      <c r="I20" s="26"/>
      <c r="M20" s="21"/>
      <c r="N20" s="21"/>
      <c r="O20" s="21"/>
      <c r="P20" s="21"/>
    </row>
    <row r="21" spans="1:16" ht="15.75">
      <c r="K21" s="26"/>
      <c r="L21" s="26"/>
      <c r="M21" s="21"/>
      <c r="N21" s="21"/>
      <c r="O21" s="21"/>
      <c r="P21" s="21"/>
    </row>
    <row r="22" spans="1:16">
      <c r="K22" s="26"/>
      <c r="L22" s="26"/>
      <c r="M22" s="26"/>
      <c r="N22" s="26"/>
      <c r="O22" s="26"/>
      <c r="P22" s="26"/>
    </row>
    <row r="23" spans="1:16">
      <c r="K23" s="26"/>
      <c r="L23" s="26"/>
      <c r="M23" s="26"/>
      <c r="N23" s="26"/>
      <c r="O23" s="26"/>
      <c r="P23" s="26"/>
    </row>
    <row r="24" spans="1:16">
      <c r="K24" s="26"/>
      <c r="L24" s="26"/>
      <c r="M24" s="26"/>
      <c r="N24" s="26"/>
      <c r="O24" s="26"/>
      <c r="P24" s="26"/>
    </row>
    <row r="25" spans="1:16">
      <c r="M25" s="26"/>
      <c r="N25" s="26"/>
      <c r="O25" s="26"/>
      <c r="P25" s="26"/>
    </row>
  </sheetData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Keeley O'Connell</dc:creator>
  <cp:lastModifiedBy>keeley</cp:lastModifiedBy>
  <cp:lastPrinted>2013-04-12T19:22:20Z</cp:lastPrinted>
  <dcterms:created xsi:type="dcterms:W3CDTF">2011-08-24T19:59:26Z</dcterms:created>
  <dcterms:modified xsi:type="dcterms:W3CDTF">2013-08-12T19:59:19Z</dcterms:modified>
</cp:coreProperties>
</file>